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555" windowWidth="14655" windowHeight="7620"/>
  </bookViews>
  <sheets>
    <sheet name="PRESUPUESTO ANUAL QUITO TURISMO" sheetId="1" r:id="rId1"/>
  </sheets>
  <definedNames>
    <definedName name="_xlnm.Print_Area" localSheetId="0">'PRESUPUESTO ANUAL QUITO TURISMO'!$A$1:$M$110</definedName>
  </definedNames>
  <calcPr calcId="125725" iterateCount="1"/>
</workbook>
</file>

<file path=xl/calcChain.xml><?xml version="1.0" encoding="utf-8"?>
<calcChain xmlns="http://schemas.openxmlformats.org/spreadsheetml/2006/main">
  <c r="M82" i="1"/>
  <c r="L82"/>
  <c r="E100"/>
  <c r="K100" s="1"/>
  <c r="E99"/>
  <c r="L99" s="1"/>
  <c r="E98"/>
  <c r="E97"/>
  <c r="J97" s="1"/>
  <c r="E96"/>
  <c r="K96" s="1"/>
  <c r="E95"/>
  <c r="L95" s="1"/>
  <c r="E94"/>
  <c r="E93"/>
  <c r="J93" s="1"/>
  <c r="E92"/>
  <c r="K92" s="1"/>
  <c r="E91"/>
  <c r="L91" s="1"/>
  <c r="E90"/>
  <c r="E89"/>
  <c r="J89" s="1"/>
  <c r="E88"/>
  <c r="K88" s="1"/>
  <c r="E87"/>
  <c r="J87" s="1"/>
  <c r="E86"/>
  <c r="E85"/>
  <c r="J85" s="1"/>
  <c r="E84"/>
  <c r="K84" s="1"/>
  <c r="E83"/>
  <c r="L83" s="1"/>
  <c r="E82"/>
  <c r="E81"/>
  <c r="J81" s="1"/>
  <c r="E80"/>
  <c r="K80" s="1"/>
  <c r="E79"/>
  <c r="L79" s="1"/>
  <c r="E78"/>
  <c r="E77"/>
  <c r="J77" s="1"/>
  <c r="E76"/>
  <c r="K76" s="1"/>
  <c r="E75"/>
  <c r="L75" s="1"/>
  <c r="E74"/>
  <c r="E73"/>
  <c r="J73" s="1"/>
  <c r="E72"/>
  <c r="K72" s="1"/>
  <c r="E71"/>
  <c r="L71" s="1"/>
  <c r="E70"/>
  <c r="E69"/>
  <c r="J69" s="1"/>
  <c r="E68"/>
  <c r="K68" s="1"/>
  <c r="E67"/>
  <c r="L67" s="1"/>
  <c r="E66"/>
  <c r="E65"/>
  <c r="J65" s="1"/>
  <c r="E64"/>
  <c r="K64" s="1"/>
  <c r="E63"/>
  <c r="L63" s="1"/>
  <c r="E62"/>
  <c r="E61"/>
  <c r="J61" s="1"/>
  <c r="E60"/>
  <c r="K60" s="1"/>
  <c r="E59"/>
  <c r="L59" s="1"/>
  <c r="E58"/>
  <c r="E57"/>
  <c r="J57" s="1"/>
  <c r="E56"/>
  <c r="K56" s="1"/>
  <c r="E55"/>
  <c r="L55" s="1"/>
  <c r="E54"/>
  <c r="E53"/>
  <c r="J53" s="1"/>
  <c r="E52"/>
  <c r="K52" s="1"/>
  <c r="E51"/>
  <c r="L51" s="1"/>
  <c r="E50"/>
  <c r="E49"/>
  <c r="J49" s="1"/>
  <c r="E48"/>
  <c r="K48" s="1"/>
  <c r="E47"/>
  <c r="L47" s="1"/>
  <c r="E46"/>
  <c r="E45"/>
  <c r="J45" s="1"/>
  <c r="E44"/>
  <c r="J44" s="1"/>
  <c r="E43"/>
  <c r="J43" s="1"/>
  <c r="E42"/>
  <c r="E41"/>
  <c r="L41" s="1"/>
  <c r="E40"/>
  <c r="M40" s="1"/>
  <c r="E39"/>
  <c r="J39" s="1"/>
  <c r="E38"/>
  <c r="E37"/>
  <c r="L37" s="1"/>
  <c r="E36"/>
  <c r="M36" s="1"/>
  <c r="E35"/>
  <c r="J35" s="1"/>
  <c r="E34"/>
  <c r="K82"/>
  <c r="M100"/>
  <c r="J100"/>
  <c r="I100"/>
  <c r="M99"/>
  <c r="K99"/>
  <c r="J99"/>
  <c r="I99"/>
  <c r="M98"/>
  <c r="L98"/>
  <c r="K98"/>
  <c r="J98"/>
  <c r="I98"/>
  <c r="M97"/>
  <c r="I97"/>
  <c r="M96"/>
  <c r="J96"/>
  <c r="I96"/>
  <c r="M95"/>
  <c r="K95"/>
  <c r="J95"/>
  <c r="I95"/>
  <c r="M94"/>
  <c r="L94"/>
  <c r="K94"/>
  <c r="J94"/>
  <c r="I94"/>
  <c r="M93"/>
  <c r="I93"/>
  <c r="M92"/>
  <c r="J92"/>
  <c r="I92"/>
  <c r="M91"/>
  <c r="K91"/>
  <c r="J91"/>
  <c r="I91"/>
  <c r="M90"/>
  <c r="L90"/>
  <c r="K90"/>
  <c r="J90"/>
  <c r="I90"/>
  <c r="M89"/>
  <c r="I89"/>
  <c r="M88"/>
  <c r="J88"/>
  <c r="I88"/>
  <c r="K87"/>
  <c r="I87"/>
  <c r="M86"/>
  <c r="L86"/>
  <c r="K86"/>
  <c r="J86"/>
  <c r="I86"/>
  <c r="I85"/>
  <c r="M84"/>
  <c r="J84"/>
  <c r="I84"/>
  <c r="M83"/>
  <c r="K83"/>
  <c r="J83"/>
  <c r="I83"/>
  <c r="I82"/>
  <c r="M81"/>
  <c r="I81"/>
  <c r="M80"/>
  <c r="J80"/>
  <c r="I80"/>
  <c r="M79"/>
  <c r="K79"/>
  <c r="J79"/>
  <c r="I79"/>
  <c r="M78"/>
  <c r="L78"/>
  <c r="K78"/>
  <c r="J78"/>
  <c r="I78"/>
  <c r="M77"/>
  <c r="I77"/>
  <c r="M76"/>
  <c r="J76"/>
  <c r="I76"/>
  <c r="M75"/>
  <c r="K75"/>
  <c r="J75"/>
  <c r="I75"/>
  <c r="M74"/>
  <c r="L74"/>
  <c r="K74"/>
  <c r="J74"/>
  <c r="I74"/>
  <c r="M73"/>
  <c r="I73"/>
  <c r="M72"/>
  <c r="J72"/>
  <c r="I72"/>
  <c r="M71"/>
  <c r="K71"/>
  <c r="J71"/>
  <c r="I71"/>
  <c r="M70"/>
  <c r="L70"/>
  <c r="K70"/>
  <c r="J70"/>
  <c r="I70"/>
  <c r="M69"/>
  <c r="I69"/>
  <c r="M68"/>
  <c r="J68"/>
  <c r="I68"/>
  <c r="M67"/>
  <c r="K67"/>
  <c r="J67"/>
  <c r="I67"/>
  <c r="M66"/>
  <c r="L66"/>
  <c r="K66"/>
  <c r="J66"/>
  <c r="I66"/>
  <c r="M65"/>
  <c r="I65"/>
  <c r="M64"/>
  <c r="J64"/>
  <c r="I64"/>
  <c r="M63"/>
  <c r="K63"/>
  <c r="J63"/>
  <c r="I63"/>
  <c r="M62"/>
  <c r="L62"/>
  <c r="K62"/>
  <c r="J62"/>
  <c r="I62"/>
  <c r="M61"/>
  <c r="I61"/>
  <c r="M60"/>
  <c r="J60"/>
  <c r="I60"/>
  <c r="M59"/>
  <c r="K59"/>
  <c r="J59"/>
  <c r="I59"/>
  <c r="M58"/>
  <c r="L58"/>
  <c r="K58"/>
  <c r="J58"/>
  <c r="I58"/>
  <c r="M57"/>
  <c r="I57"/>
  <c r="M56"/>
  <c r="J56"/>
  <c r="I56"/>
  <c r="M55"/>
  <c r="K55"/>
  <c r="J55"/>
  <c r="I55"/>
  <c r="M54"/>
  <c r="L54"/>
  <c r="K54"/>
  <c r="J54"/>
  <c r="I54"/>
  <c r="M53"/>
  <c r="I53"/>
  <c r="M52"/>
  <c r="J52"/>
  <c r="I52"/>
  <c r="M51"/>
  <c r="K51"/>
  <c r="J51"/>
  <c r="I51"/>
  <c r="M50"/>
  <c r="L50"/>
  <c r="K50"/>
  <c r="J50"/>
  <c r="I50"/>
  <c r="M49"/>
  <c r="I49"/>
  <c r="M48"/>
  <c r="J48"/>
  <c r="I48"/>
  <c r="M47"/>
  <c r="K47"/>
  <c r="J47"/>
  <c r="I47"/>
  <c r="M46"/>
  <c r="L46"/>
  <c r="K46"/>
  <c r="J46"/>
  <c r="I46"/>
  <c r="M45"/>
  <c r="I45"/>
  <c r="K44"/>
  <c r="I44"/>
  <c r="M43"/>
  <c r="L43"/>
  <c r="K43"/>
  <c r="I43"/>
  <c r="M42"/>
  <c r="L42"/>
  <c r="K42"/>
  <c r="J42"/>
  <c r="I42"/>
  <c r="K41"/>
  <c r="I41"/>
  <c r="L40"/>
  <c r="K40"/>
  <c r="I40"/>
  <c r="M39"/>
  <c r="L39"/>
  <c r="K39"/>
  <c r="I39"/>
  <c r="M38"/>
  <c r="L38"/>
  <c r="K38"/>
  <c r="J38"/>
  <c r="I38"/>
  <c r="K37"/>
  <c r="I37"/>
  <c r="L36"/>
  <c r="K36"/>
  <c r="I36"/>
  <c r="M35"/>
  <c r="L35"/>
  <c r="K35"/>
  <c r="I35"/>
  <c r="M34"/>
  <c r="L34"/>
  <c r="K34"/>
  <c r="J34"/>
  <c r="I34"/>
  <c r="D101"/>
  <c r="E31"/>
  <c r="E30"/>
  <c r="E29"/>
  <c r="E28"/>
  <c r="E27"/>
  <c r="E26"/>
  <c r="E25"/>
  <c r="E24"/>
  <c r="K24" s="1"/>
  <c r="E23"/>
  <c r="E22"/>
  <c r="E21"/>
  <c r="E20"/>
  <c r="E19"/>
  <c r="E18"/>
  <c r="E17"/>
  <c r="E16"/>
  <c r="E15"/>
  <c r="E14"/>
  <c r="E13"/>
  <c r="E12"/>
  <c r="E11"/>
  <c r="E10"/>
  <c r="J37" l="1"/>
  <c r="J41"/>
  <c r="L45"/>
  <c r="L49"/>
  <c r="L53"/>
  <c r="L57"/>
  <c r="L61"/>
  <c r="L65"/>
  <c r="L69"/>
  <c r="L73"/>
  <c r="L77"/>
  <c r="L81"/>
  <c r="L89"/>
  <c r="L93"/>
  <c r="L97"/>
  <c r="J36"/>
  <c r="M37"/>
  <c r="J40"/>
  <c r="M41"/>
  <c r="K45"/>
  <c r="L48"/>
  <c r="K49"/>
  <c r="L52"/>
  <c r="K53"/>
  <c r="L56"/>
  <c r="K57"/>
  <c r="L60"/>
  <c r="K61"/>
  <c r="L64"/>
  <c r="K65"/>
  <c r="L68"/>
  <c r="K69"/>
  <c r="L72"/>
  <c r="K73"/>
  <c r="L76"/>
  <c r="K77"/>
  <c r="L80"/>
  <c r="K81"/>
  <c r="L84"/>
  <c r="K85"/>
  <c r="L88"/>
  <c r="K89"/>
  <c r="L92"/>
  <c r="K93"/>
  <c r="L96"/>
  <c r="K97"/>
  <c r="L100"/>
  <c r="J82"/>
  <c r="J24"/>
  <c r="I24"/>
  <c r="M24"/>
  <c r="L24"/>
  <c r="J19" l="1"/>
  <c r="I22"/>
  <c r="L21"/>
  <c r="M20"/>
  <c r="L19"/>
  <c r="I18"/>
  <c r="L18" l="1"/>
  <c r="I20"/>
  <c r="K19"/>
  <c r="M18"/>
  <c r="J18"/>
  <c r="I19"/>
  <c r="K18"/>
  <c r="L20"/>
  <c r="J21"/>
  <c r="K21"/>
  <c r="M19"/>
  <c r="M21"/>
  <c r="I21"/>
  <c r="J20"/>
  <c r="K20"/>
  <c r="M15" l="1"/>
  <c r="K15"/>
  <c r="J31"/>
  <c r="H32"/>
  <c r="G32"/>
  <c r="F32"/>
  <c r="D32"/>
  <c r="C32"/>
  <c r="I15" l="1"/>
  <c r="M31"/>
  <c r="J15"/>
  <c r="L31"/>
  <c r="K31"/>
  <c r="I31"/>
  <c r="L15"/>
  <c r="E33" l="1"/>
  <c r="L30"/>
  <c r="K29"/>
  <c r="M28"/>
  <c r="M27"/>
  <c r="J26"/>
  <c r="I23"/>
  <c r="L17"/>
  <c r="I16"/>
  <c r="I14"/>
  <c r="J13"/>
  <c r="M12"/>
  <c r="I11"/>
  <c r="J10"/>
  <c r="E9"/>
  <c r="H101"/>
  <c r="G101"/>
  <c r="C101"/>
  <c r="I33"/>
  <c r="M9" l="1"/>
  <c r="E32"/>
  <c r="I13"/>
  <c r="F101"/>
  <c r="I101"/>
  <c r="K23"/>
  <c r="I10"/>
  <c r="J29"/>
  <c r="M23"/>
  <c r="J28"/>
  <c r="L29"/>
  <c r="J23"/>
  <c r="L23"/>
  <c r="I30"/>
  <c r="M30"/>
  <c r="I29"/>
  <c r="M29"/>
  <c r="K28"/>
  <c r="L28"/>
  <c r="I26"/>
  <c r="I25"/>
  <c r="J25"/>
  <c r="I17"/>
  <c r="J17"/>
  <c r="M17"/>
  <c r="K16"/>
  <c r="J16"/>
  <c r="J12"/>
  <c r="I12"/>
  <c r="L11"/>
  <c r="K14"/>
  <c r="K27"/>
  <c r="L13"/>
  <c r="M14"/>
  <c r="I28"/>
  <c r="J11"/>
  <c r="J14"/>
  <c r="J22"/>
  <c r="J27"/>
  <c r="K10"/>
  <c r="K13"/>
  <c r="K26"/>
  <c r="K30"/>
  <c r="L12"/>
  <c r="L27"/>
  <c r="M10"/>
  <c r="M13"/>
  <c r="L14"/>
  <c r="K11"/>
  <c r="K22"/>
  <c r="L10"/>
  <c r="M11"/>
  <c r="I27"/>
  <c r="J30"/>
  <c r="K12"/>
  <c r="K17"/>
  <c r="K25"/>
  <c r="J9"/>
  <c r="I9"/>
  <c r="L9"/>
  <c r="K9"/>
  <c r="L32" l="1"/>
  <c r="M32"/>
  <c r="K32"/>
  <c r="J32"/>
  <c r="I32"/>
  <c r="E101"/>
  <c r="K33"/>
  <c r="L33"/>
  <c r="M33"/>
  <c r="J33"/>
  <c r="L101" l="1"/>
  <c r="M101"/>
  <c r="J101"/>
  <c r="K101"/>
</calcChain>
</file>

<file path=xl/sharedStrings.xml><?xml version="1.0" encoding="utf-8"?>
<sst xmlns="http://schemas.openxmlformats.org/spreadsheetml/2006/main" count="210" uniqueCount="203">
  <si>
    <t>FORMATO LITERAL g) ART. 7 LOTAIP</t>
  </si>
  <si>
    <t>NÚMERO DE PARTIDA PRESUPUESTARIA</t>
  </si>
  <si>
    <t>DESCRIPCIÓN O DETALLE DE LA PARTIDA PRESUPUESTARIA</t>
  </si>
  <si>
    <t>ASIGNACIÓN INICIAL</t>
  </si>
  <si>
    <t>REFORMAS</t>
  </si>
  <si>
    <t>PRESUPUESTO CODIFICADO</t>
  </si>
  <si>
    <t>PRESUPUESTO COMPROMETIDO</t>
  </si>
  <si>
    <t>PRESUPUESTO CERTIFICADO</t>
  </si>
  <si>
    <t>PRESUPUESTO DEVENGADO</t>
  </si>
  <si>
    <t>FECHA ACTUALIZACIÓN DE LA INFORMACIÓN:</t>
  </si>
  <si>
    <t>CORREO ELECTRÓNICO DEL O LA RESPONSABLE DE LA UNIDAD POSEEDORA DE LA INFORMACIÓN:</t>
  </si>
  <si>
    <t>NÚMERO TELEFÓNICO DEL O LA RESPONSABLE DE LA UNIDAD POSEEDORA DE LA INFORMACIÓN:</t>
  </si>
  <si>
    <t>COMISIÓN METROPOLITANA DE LUCHA CONTRA LA CORRUPCIÓN - QUITO HONESTO</t>
  </si>
  <si>
    <t>UNIDAD POSEEDORA DE LA INFORMACION - LITERAL g):</t>
  </si>
  <si>
    <t>RESPONSABLE DE LA UNIDAD POSEEDORA DE LA INFORMACIÓN DEL LITERAL g):</t>
  </si>
  <si>
    <t>El reporte de los requerimientos establecidos en este literal se ajustará a la matriz que el sistema de gestión financiera que utilice la dependencia del MDMQ le permita generar. Se propone la presente matriz para aquellas que no dispongan de un sistema generador de reportes/resultados de ejecución presupuestaria.</t>
  </si>
  <si>
    <t>% EJECUCIÓN / COMPROMETIDO (F/E)</t>
  </si>
  <si>
    <t>% EJECUCIÓN / DEVENGADO (H/E)</t>
  </si>
  <si>
    <t>SALDO POR EJECUTAR           (=E-H)</t>
  </si>
  <si>
    <t>TASA UNICA ANUAL DE FUNCIONAMIENTO</t>
  </si>
  <si>
    <t>TASA POR FACILIDADES Y SERVICIOS TURISTICOS</t>
  </si>
  <si>
    <t>VENTAS DE PRODUCTOS UNIDADES DE NEGOCIOS</t>
  </si>
  <si>
    <t>INTERES POR DEPOSITOS A PLAZO</t>
  </si>
  <si>
    <t>APORTE DEL MUNICIPIO DE QUITO</t>
  </si>
  <si>
    <t>OTROS NO ESPECIFICADOS</t>
  </si>
  <si>
    <t>4.568.0000.9.9.710105.9</t>
  </si>
  <si>
    <t>REMUNERACIONES UNIFICADAS</t>
  </si>
  <si>
    <t>4.568.0000.9.9.710203.9</t>
  </si>
  <si>
    <t>DECIMO TERCER SUELDO</t>
  </si>
  <si>
    <t>4.568.0000.9.9.710204.9</t>
  </si>
  <si>
    <t>DECIMO CUARTO SUELDO</t>
  </si>
  <si>
    <t>4.568.0000.9.9.710235.9</t>
  </si>
  <si>
    <t>DIETAS</t>
  </si>
  <si>
    <t>4.568.0000.9.9.710509.9</t>
  </si>
  <si>
    <t>HORAS EXTRAORDINARIAS Y SUPLEMENTARIAS</t>
  </si>
  <si>
    <t>4.568.0000.9.9.710510.9</t>
  </si>
  <si>
    <t>SERVICIOS PERSONALES POR CONTRATO</t>
  </si>
  <si>
    <t>4.568.0000.9.9.710601.9</t>
  </si>
  <si>
    <t>APORTE PATRONAL</t>
  </si>
  <si>
    <t>4.568.0000.9.9.710602.9</t>
  </si>
  <si>
    <t>FONDO DE RESERVA</t>
  </si>
  <si>
    <t>4.568.0000.9.9.719901.9</t>
  </si>
  <si>
    <t>ASIGNACIONES A DISTRIBUIR PARA GASTOS DE PERSONAL DE INVERSION</t>
  </si>
  <si>
    <t>4.568.0000.9.9.730101.9</t>
  </si>
  <si>
    <t>AGUA POTABLE</t>
  </si>
  <si>
    <t>4.568.0000.9.9.730104.9</t>
  </si>
  <si>
    <t>ENERGIA ELECTRICA</t>
  </si>
  <si>
    <t>4.568.0000.9.9.730105.9</t>
  </si>
  <si>
    <t>TELECOMUNICACIONES</t>
  </si>
  <si>
    <t>4.568.0000.9.9.730106.9</t>
  </si>
  <si>
    <t>SERVICIO DE CORREO</t>
  </si>
  <si>
    <t>4.568.0000.9.9.730204.9</t>
  </si>
  <si>
    <t>EDICION,IMPRESION,REPROD.Y PUBLICAC.</t>
  </si>
  <si>
    <t>4.568.0000.9.9.730205.9</t>
  </si>
  <si>
    <t>ESPECTACULOS CULTURALES Y SOCIALES</t>
  </si>
  <si>
    <t>4.568.0000.9.9.730207.9</t>
  </si>
  <si>
    <t>DIFUSION,INFORMACION Y PUBLICIDAD</t>
  </si>
  <si>
    <t>4.568.0000.9.9.730208.9</t>
  </si>
  <si>
    <t>SERVICIO DE VIGILANCIA</t>
  </si>
  <si>
    <t>4.568.0000.9.9.730209.9</t>
  </si>
  <si>
    <t>SERVICIO DE ASEO</t>
  </si>
  <si>
    <t>4.568.0000.9.9.730299.9</t>
  </si>
  <si>
    <t>OTROS SERVICIOS</t>
  </si>
  <si>
    <t>4.568.0000.9.9.730301.9</t>
  </si>
  <si>
    <t>PASAJES AL INTERIOR</t>
  </si>
  <si>
    <t>4.568.0000.9.9.730302.9</t>
  </si>
  <si>
    <t>PASAJES AL EXTERIOR</t>
  </si>
  <si>
    <t>4.568.0000.9.9.730303.9</t>
  </si>
  <si>
    <t>VIATICOS Y SUBSISTENCIAS EN EL INTER</t>
  </si>
  <si>
    <t>4.568.0000.9.9.730304.9</t>
  </si>
  <si>
    <t>VIATICOS Y SUBSISTENCIAS AL EXTERIOR</t>
  </si>
  <si>
    <t>4.568.0000.9.9.730402.9</t>
  </si>
  <si>
    <t>EDIFICIOS LOCALES Y RESIDENCIAS</t>
  </si>
  <si>
    <t>4.568.0000.9.9.730403.9</t>
  </si>
  <si>
    <t>MOBILIARIOS</t>
  </si>
  <si>
    <t>4.568.0000.9.9.730404.9</t>
  </si>
  <si>
    <t>MAQUINARIAS Y EQUIPOS</t>
  </si>
  <si>
    <t>4.568.0000.9.9.730405.9</t>
  </si>
  <si>
    <t>VEHICULOS</t>
  </si>
  <si>
    <t>4.568.0000.9.9.730502.9</t>
  </si>
  <si>
    <t>4.568.0000.9.9.730503.9</t>
  </si>
  <si>
    <t>4.568.0000.9.9.730504.9</t>
  </si>
  <si>
    <t>4.568.0000.9.9.730505.9</t>
  </si>
  <si>
    <t>4.568.0000.9.9.730601.9</t>
  </si>
  <si>
    <t>4.568.0000.9.9.730603.9</t>
  </si>
  <si>
    <t>SERVICIO DE CAPACITACION</t>
  </si>
  <si>
    <t>4.568.0000.9.9.730605.9</t>
  </si>
  <si>
    <t>ESTUDIO Y DISEÑO DE PROYECTOS</t>
  </si>
  <si>
    <t>4.568.0000.9.9.730701.9</t>
  </si>
  <si>
    <t>DESARROLLO DE SISTEMAS INFORMATICOS</t>
  </si>
  <si>
    <t>4.568.0000.9.9.730702.9</t>
  </si>
  <si>
    <t>4.568.0000.9.9.730801.9</t>
  </si>
  <si>
    <t>ALIMENTOS Y BEBIDAS</t>
  </si>
  <si>
    <t>4.568.0000.9.9.730802.9</t>
  </si>
  <si>
    <t>VESTUARIO LENCERIA Y PRENDAS PROTECC</t>
  </si>
  <si>
    <t>4.568.0000.9.9.730803.9</t>
  </si>
  <si>
    <t>COMBUSTIBLES Y LUBRICANTES</t>
  </si>
  <si>
    <t>4.568.0000.9.9.730804.9</t>
  </si>
  <si>
    <t>MATERIALES DE OFICINA</t>
  </si>
  <si>
    <t>4.568.0000.9.9.730805.9</t>
  </si>
  <si>
    <t>MATERIALES DE ASEO</t>
  </si>
  <si>
    <t>4.568.0000.9.9.730809.9</t>
  </si>
  <si>
    <t>MEDICINAS Y PRODUCTOS FARMACEUTICOS</t>
  </si>
  <si>
    <t>4.568.0000.9.9.730811.9</t>
  </si>
  <si>
    <t>4.568.0000.9.9.730812.9</t>
  </si>
  <si>
    <t>MATERIAL DIDACTICO</t>
  </si>
  <si>
    <t>4.568.0000.9.9.730899.9</t>
  </si>
  <si>
    <t>OTROS DE USO Y CONSUMO DE INVERSION</t>
  </si>
  <si>
    <t>4.568.0000.9.9.731409.9</t>
  </si>
  <si>
    <t>LIBROS Y COLECCIONES</t>
  </si>
  <si>
    <t>4.568.0000.9.9.770201.9</t>
  </si>
  <si>
    <t>SEGUROS</t>
  </si>
  <si>
    <t>4.568.0000.9.9.770203.9</t>
  </si>
  <si>
    <t>COMISIONES BANCARIAS</t>
  </si>
  <si>
    <t>4.568.0000.9.9.780102.9</t>
  </si>
  <si>
    <t>A ENTIDADES DESCENTRALIZADAS Y AUTONOMAS</t>
  </si>
  <si>
    <t>4.568.0000.9.9.780204.9</t>
  </si>
  <si>
    <t>4.568.0000.9.9.840103.9</t>
  </si>
  <si>
    <t>4.568.0000.9.9.840107.9</t>
  </si>
  <si>
    <t>EQUIPOS SISTEMAS Y PAQUETES INFORMA</t>
  </si>
  <si>
    <t>SALDO POR DEVENGAR            (=F-H)</t>
  </si>
  <si>
    <t>SALDO POR COMPROMETER (=E-F-G)</t>
  </si>
  <si>
    <t>TOTALES GASTOS</t>
  </si>
  <si>
    <t>TOTALES INGRESOS</t>
  </si>
  <si>
    <t>Dirección Administrativa Financiera</t>
  </si>
  <si>
    <t>Ing. Luis Ruales Moncayo</t>
  </si>
  <si>
    <t>lruales@quito-turismo.com</t>
  </si>
  <si>
    <t>2993300  ext 1004</t>
  </si>
  <si>
    <t>130112.000.009</t>
  </si>
  <si>
    <t>130304.000.009</t>
  </si>
  <si>
    <t>140299.001.009</t>
  </si>
  <si>
    <t>140310.000.009</t>
  </si>
  <si>
    <t>DE ESPECTACULOS PUBLICOS</t>
  </si>
  <si>
    <t>140310.001.009</t>
  </si>
  <si>
    <t>PARTICIPACION VENTAS EVENTOS ARTISTICOS</t>
  </si>
  <si>
    <t>140399.001.009</t>
  </si>
  <si>
    <t>VENTA DE PUBLICIDAD</t>
  </si>
  <si>
    <t>170101.000.009</t>
  </si>
  <si>
    <t>170202.000.009</t>
  </si>
  <si>
    <t>ARRENDAMIENTOS LOCALES DEL CCEE Y QT</t>
  </si>
  <si>
    <t>170499.000.009</t>
  </si>
  <si>
    <t>OTRAS MULTAS</t>
  </si>
  <si>
    <t>180101.001.009</t>
  </si>
  <si>
    <t>APORTE DEL GOBIERNO CENTRAL (MINTUR)</t>
  </si>
  <si>
    <t>180102.000.009</t>
  </si>
  <si>
    <t>180103.001.009</t>
  </si>
  <si>
    <t xml:space="preserve">FERROCARRILES DEL ECUADOR EMPRESA PUBLICA </t>
  </si>
  <si>
    <t>190499.000.009</t>
  </si>
  <si>
    <t>370102.000.009</t>
  </si>
  <si>
    <t>SALDO DE CAJA BANCOS</t>
  </si>
  <si>
    <t>370199.001.009</t>
  </si>
  <si>
    <t>SALDO FONDO QUITO A PIE IPC</t>
  </si>
  <si>
    <t>370199.002.009</t>
  </si>
  <si>
    <t>SALDO FONDO NOCHES PATRIMONIALES IPC</t>
  </si>
  <si>
    <t>370199.003.009</t>
  </si>
  <si>
    <t>SALDO FONDO NOCHES PATRIMONIALES MINTUR</t>
  </si>
  <si>
    <t>REMUNERACION POR EFICIENCIA</t>
  </si>
  <si>
    <t>4.568.0000.9.9.710512.9</t>
  </si>
  <si>
    <t>SUBROGACIONES</t>
  </si>
  <si>
    <t>4.568.0000.9.9.710707.9</t>
  </si>
  <si>
    <t>COMPENSACION POR VACACIONES NO GOZADAS</t>
  </si>
  <si>
    <t>4.568.0000.9.9.730201.9</t>
  </si>
  <si>
    <t>TRANSPORTE DE PERSONAL</t>
  </si>
  <si>
    <t>4.568.0000.9.9.730499.9</t>
  </si>
  <si>
    <t>OTRAS INSTALACIONES, MANTENIMIENTOS Y REPARACIONES</t>
  </si>
  <si>
    <t>CONSULTORIA ASESORIA E INVEST ESPEC</t>
  </si>
  <si>
    <t>ARR Y LICEN USO PAQUETES INFORMATI</t>
  </si>
  <si>
    <t>MATE CONST ELECT PLOMER Y CARPINTERI</t>
  </si>
  <si>
    <t>4.568.0000.9.9.750107.9</t>
  </si>
  <si>
    <t>CONSTRUCCIONES Y EDIFICACIONES</t>
  </si>
  <si>
    <t>CONVENIO DE COOPERACION Y COPRODUCCION FUNDACION TEATRO SUCRE</t>
  </si>
  <si>
    <t>4.568.0000.9.9.840104.9</t>
  </si>
  <si>
    <t>380101.001.009</t>
  </si>
  <si>
    <t>DE CUENTAS POR COBRAR MDMQ</t>
  </si>
  <si>
    <t>ORGANIZACION Y COORDINACION DE EVENTOS</t>
  </si>
  <si>
    <t>140399.002.009</t>
  </si>
  <si>
    <t>4.568.0000.9.9.770101.9</t>
  </si>
  <si>
    <t>IMPUESTO AL VALOR AGREGADO</t>
  </si>
  <si>
    <t>4.568.0000.9.9.780101.9</t>
  </si>
  <si>
    <t>MINISTERIO DE TURISMO NOCHES PATRIMONIALES</t>
  </si>
  <si>
    <t>4.568.0000.9.9.780104.9</t>
  </si>
  <si>
    <t>IMP CUMBRE DE PACTO CLIMATICO DE QUITO 2011</t>
  </si>
  <si>
    <t>170202.001.009</t>
  </si>
  <si>
    <t>LOCALES COMERCIALES  LA RONDA</t>
  </si>
  <si>
    <t>170202.002.009</t>
  </si>
  <si>
    <t>ESPACIOS PATRIMONIALES FUNDACION DE MUSEOS</t>
  </si>
  <si>
    <t>170202.003.009</t>
  </si>
  <si>
    <t>ESPACIOS PATRIMONIALES FUNDACION BOTANICA DE LOS ANDES</t>
  </si>
  <si>
    <t>4.568.0000.9.9.730217.9</t>
  </si>
  <si>
    <t>DIFUSION E INFORMACION</t>
  </si>
  <si>
    <t>4.568.0000.9.9.730218.9</t>
  </si>
  <si>
    <t>PUBLICIDAD Y PROPAGANDA EN MEDIOS DE COMUNICACION MASIVA</t>
  </si>
  <si>
    <t>4.568.0000.9.9.730219.9</t>
  </si>
  <si>
    <t>PUBLICIDAD Y PROPAGANDA USANDO OTROS MEDIOS</t>
  </si>
  <si>
    <t>Presupuesto anual, ingresos, gastos, financiamiento y resultados operativos que administra la Empresa Pública Metropolitana de Gestión de Destino Turistico</t>
  </si>
  <si>
    <t>180102.007.009</t>
  </si>
  <si>
    <t>CONVENIO SETEC</t>
  </si>
  <si>
    <t>4.568.0000.9.9.710508.9</t>
  </si>
  <si>
    <t>HERRAMIENTAS</t>
  </si>
  <si>
    <t>ASIGNACION A DISTRIBUIR PARA BIENES Y SERVICIOS DE INVERSION</t>
  </si>
  <si>
    <t>4.568.0000.9.9.730806.9</t>
  </si>
  <si>
    <t>4.568.0000.9.9.731403.9</t>
  </si>
  <si>
    <t>4.568.0000.9.9.739901.9</t>
  </si>
</sst>
</file>

<file path=xl/styles.xml><?xml version="1.0" encoding="utf-8"?>
<styleSheet xmlns="http://schemas.openxmlformats.org/spreadsheetml/2006/main">
  <numFmts count="2">
    <numFmt numFmtId="43" formatCode="_(* #,##0.00_);_(* \(#,##0.00\);_(* &quot;-&quot;??_);_(@_)"/>
    <numFmt numFmtId="164" formatCode="_-* #,##0.00\ _€_-;\-* #,##0.00\ _€_-;_-* &quot;-&quot;??\ _€_-;_-@_-"/>
  </numFmts>
  <fonts count="11">
    <font>
      <sz val="11"/>
      <color theme="1"/>
      <name val="Calibri"/>
      <family val="2"/>
      <scheme val="minor"/>
    </font>
    <font>
      <sz val="11"/>
      <color theme="1"/>
      <name val="Calibri"/>
      <family val="2"/>
      <scheme val="minor"/>
    </font>
    <font>
      <sz val="10"/>
      <color theme="1"/>
      <name val="Arial Narrow"/>
      <family val="2"/>
    </font>
    <font>
      <sz val="10"/>
      <name val="Arial Narrow"/>
      <family val="2"/>
    </font>
    <font>
      <u/>
      <sz val="11"/>
      <color theme="10"/>
      <name val="Calibri"/>
      <family val="2"/>
    </font>
    <font>
      <b/>
      <sz val="10"/>
      <color theme="1"/>
      <name val="Arial Narrow"/>
      <family val="2"/>
    </font>
    <font>
      <b/>
      <sz val="10"/>
      <color theme="3"/>
      <name val="Arial Narrow"/>
      <family val="2"/>
    </font>
    <font>
      <b/>
      <sz val="10"/>
      <color rgb="FFFF0000"/>
      <name val="Arial Narrow"/>
      <family val="2"/>
    </font>
    <font>
      <b/>
      <sz val="10"/>
      <name val="Arial Narrow"/>
      <family val="2"/>
    </font>
    <font>
      <b/>
      <sz val="10"/>
      <color indexed="8"/>
      <name val="Arial Narrow"/>
      <family val="2"/>
    </font>
    <font>
      <u/>
      <sz val="10"/>
      <color theme="10"/>
      <name val="Arial Narrow"/>
      <family val="2"/>
    </font>
  </fonts>
  <fills count="6">
    <fill>
      <patternFill patternType="none"/>
    </fill>
    <fill>
      <patternFill patternType="gray125"/>
    </fill>
    <fill>
      <patternFill patternType="solid">
        <fgColor theme="0"/>
        <bgColor indexed="64"/>
      </patternFill>
    </fill>
    <fill>
      <patternFill patternType="solid">
        <fgColor theme="0"/>
        <bgColor theme="8"/>
      </patternFill>
    </fill>
    <fill>
      <patternFill patternType="solid">
        <fgColor theme="0"/>
        <bgColor theme="7" tint="0.79998168889431442"/>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8">
    <xf numFmtId="0" fontId="0" fillId="0" borderId="0" xfId="0"/>
    <xf numFmtId="1" fontId="2" fillId="0" borderId="1" xfId="0" applyNumberFormat="1" applyFont="1" applyBorder="1" applyAlignment="1">
      <alignment horizontal="center" vertical="center" wrapText="1"/>
    </xf>
    <xf numFmtId="0" fontId="2" fillId="0" borderId="1" xfId="0" applyFont="1" applyFill="1" applyBorder="1" applyAlignment="1">
      <alignment vertical="center" wrapText="1"/>
    </xf>
    <xf numFmtId="164" fontId="2" fillId="0" borderId="1" xfId="1" applyNumberFormat="1" applyFont="1" applyFill="1" applyBorder="1" applyAlignment="1">
      <alignment horizontal="center" vertical="center" wrapText="1"/>
    </xf>
    <xf numFmtId="4" fontId="2" fillId="4" borderId="1" xfId="0" applyNumberFormat="1" applyFont="1" applyFill="1" applyBorder="1" applyAlignment="1">
      <alignment wrapText="1"/>
    </xf>
    <xf numFmtId="1" fontId="2" fillId="0" borderId="1" xfId="0" applyNumberFormat="1" applyFont="1" applyBorder="1" applyAlignment="1">
      <alignment horizontal="center" vertical="center"/>
    </xf>
    <xf numFmtId="0" fontId="2" fillId="0" borderId="1" xfId="0" applyFont="1" applyBorder="1"/>
    <xf numFmtId="1" fontId="2" fillId="0" borderId="1" xfId="0" applyNumberFormat="1" applyFont="1" applyBorder="1" applyAlignment="1">
      <alignment horizontal="center"/>
    </xf>
    <xf numFmtId="10" fontId="2" fillId="4" borderId="1" xfId="0" applyNumberFormat="1" applyFont="1" applyFill="1" applyBorder="1" applyAlignment="1">
      <alignment horizontal="center" wrapText="1"/>
    </xf>
    <xf numFmtId="0" fontId="2" fillId="2" borderId="9" xfId="0" applyFont="1" applyFill="1" applyBorder="1" applyAlignment="1">
      <alignment horizontal="center"/>
    </xf>
    <xf numFmtId="0" fontId="2" fillId="2" borderId="0" xfId="0" applyFont="1" applyFill="1"/>
    <xf numFmtId="0" fontId="2" fillId="2" borderId="0" xfId="0" applyFont="1" applyFill="1" applyBorder="1"/>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xf numFmtId="0" fontId="5" fillId="2"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2" borderId="0" xfId="0" applyFont="1" applyFill="1"/>
    <xf numFmtId="4" fontId="5" fillId="4" borderId="1" xfId="0" applyNumberFormat="1" applyFont="1" applyFill="1" applyBorder="1" applyAlignment="1">
      <alignment horizontal="right" vertical="center" wrapText="1"/>
    </xf>
    <xf numFmtId="10" fontId="5" fillId="4" borderId="1" xfId="0" applyNumberFormat="1" applyFont="1" applyFill="1" applyBorder="1" applyAlignment="1">
      <alignment horizontal="center" vertical="center" wrapText="1"/>
    </xf>
    <xf numFmtId="0" fontId="5" fillId="2" borderId="0" xfId="0" applyFont="1" applyFill="1" applyAlignment="1">
      <alignment horizontal="center" vertical="center"/>
    </xf>
    <xf numFmtId="0" fontId="5" fillId="4" borderId="0" xfId="0" applyFont="1" applyFill="1" applyBorder="1" applyAlignment="1">
      <alignment horizontal="center" vertical="center" wrapText="1"/>
    </xf>
    <xf numFmtId="4" fontId="5" fillId="4" borderId="0" xfId="0" applyNumberFormat="1" applyFont="1" applyFill="1" applyBorder="1" applyAlignment="1">
      <alignment horizontal="right" vertical="center" wrapText="1"/>
    </xf>
    <xf numFmtId="10" fontId="5" fillId="4" borderId="0" xfId="0" applyNumberFormat="1" applyFont="1" applyFill="1" applyBorder="1" applyAlignment="1">
      <alignment horizontal="center" vertical="center" wrapText="1"/>
    </xf>
    <xf numFmtId="0" fontId="9" fillId="5" borderId="0" xfId="0" applyFont="1" applyFill="1" applyBorder="1" applyAlignment="1">
      <alignment horizontal="center" vertical="center" wrapText="1"/>
    </xf>
    <xf numFmtId="0" fontId="2" fillId="2" borderId="0" xfId="0" applyFont="1" applyFill="1" applyAlignment="1">
      <alignment horizontal="center"/>
    </xf>
    <xf numFmtId="10" fontId="5" fillId="4" borderId="1" xfId="0" applyNumberFormat="1" applyFont="1" applyFill="1" applyBorder="1" applyAlignment="1">
      <alignment horizontal="center" wrapText="1"/>
    </xf>
    <xf numFmtId="0" fontId="2" fillId="0" borderId="0" xfId="0" applyFont="1" applyFill="1" applyBorder="1"/>
    <xf numFmtId="0" fontId="8" fillId="0" borderId="1" xfId="0" applyFont="1" applyFill="1" applyBorder="1" applyAlignment="1">
      <alignment horizontal="center" vertical="center" wrapText="1"/>
    </xf>
    <xf numFmtId="4" fontId="2" fillId="0" borderId="1" xfId="0" applyNumberFormat="1" applyFont="1" applyFill="1" applyBorder="1" applyAlignment="1">
      <alignment wrapText="1"/>
    </xf>
    <xf numFmtId="4" fontId="5" fillId="0" borderId="1" xfId="0" applyNumberFormat="1" applyFont="1" applyFill="1" applyBorder="1" applyAlignment="1">
      <alignment horizontal="right" vertical="center" wrapText="1"/>
    </xf>
    <xf numFmtId="4" fontId="5" fillId="0" borderId="0" xfId="0" applyNumberFormat="1" applyFont="1" applyFill="1" applyBorder="1" applyAlignment="1">
      <alignment horizontal="right" vertical="center" wrapText="1"/>
    </xf>
    <xf numFmtId="0" fontId="2" fillId="0" borderId="0" xfId="0" applyFont="1" applyFill="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0" fillId="2" borderId="11" xfId="2" applyFont="1" applyFill="1" applyBorder="1" applyAlignment="1" applyProtection="1">
      <alignment horizontal="center" vertical="center" wrapText="1"/>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8" xfId="0" applyFont="1" applyFill="1" applyBorder="1" applyAlignment="1">
      <alignment horizontal="left" vertical="center" wrapText="1"/>
    </xf>
    <xf numFmtId="14" fontId="2" fillId="2" borderId="11" xfId="0" applyNumberFormat="1"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95250</xdr:rowOff>
    </xdr:from>
    <xdr:to>
      <xdr:col>0</xdr:col>
      <xdr:colOff>1057275</xdr:colOff>
      <xdr:row>4</xdr:row>
      <xdr:rowOff>19051</xdr:rowOff>
    </xdr:to>
    <xdr:pic>
      <xdr:nvPicPr>
        <xdr:cNvPr id="2" name="1 Imagen"/>
        <xdr:cNvPicPr/>
      </xdr:nvPicPr>
      <xdr:blipFill>
        <a:blip xmlns:r="http://schemas.openxmlformats.org/officeDocument/2006/relationships" r:embed="rId1" cstate="print"/>
        <a:srcRect/>
        <a:stretch>
          <a:fillRect/>
        </a:stretch>
      </xdr:blipFill>
      <xdr:spPr bwMode="auto">
        <a:xfrm>
          <a:off x="161925" y="95250"/>
          <a:ext cx="895350" cy="657226"/>
        </a:xfrm>
        <a:prstGeom prst="rect">
          <a:avLst/>
        </a:prstGeom>
        <a:noFill/>
      </xdr:spPr>
    </xdr:pic>
    <xdr:clientData/>
  </xdr:twoCellAnchor>
  <xdr:twoCellAnchor editAs="oneCell">
    <xdr:from>
      <xdr:col>11</xdr:col>
      <xdr:colOff>1066800</xdr:colOff>
      <xdr:row>0</xdr:row>
      <xdr:rowOff>0</xdr:rowOff>
    </xdr:from>
    <xdr:to>
      <xdr:col>12</xdr:col>
      <xdr:colOff>723900</xdr:colOff>
      <xdr:row>4</xdr:row>
      <xdr:rowOff>114300</xdr:rowOff>
    </xdr:to>
    <xdr:pic>
      <xdr:nvPicPr>
        <xdr:cNvPr id="3" name="2 Imagen" descr="cid:image001.jpg@01CC1EE0.5CEB64E0"/>
        <xdr:cNvPicPr/>
      </xdr:nvPicPr>
      <xdr:blipFill>
        <a:blip xmlns:r="http://schemas.openxmlformats.org/officeDocument/2006/relationships" r:embed="rId2" cstate="print"/>
        <a:srcRect/>
        <a:stretch>
          <a:fillRect/>
        </a:stretch>
      </xdr:blipFill>
      <xdr:spPr bwMode="auto">
        <a:xfrm>
          <a:off x="14763750" y="0"/>
          <a:ext cx="771525" cy="847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ruales@quito-turismo.com" TargetMode="External"/></Relationships>
</file>

<file path=xl/worksheets/sheet1.xml><?xml version="1.0" encoding="utf-8"?>
<worksheet xmlns="http://schemas.openxmlformats.org/spreadsheetml/2006/main" xmlns:r="http://schemas.openxmlformats.org/officeDocument/2006/relationships">
  <dimension ref="A1:N110"/>
  <sheetViews>
    <sheetView tabSelected="1" workbookViewId="0">
      <selection activeCell="B16" sqref="B16"/>
    </sheetView>
  </sheetViews>
  <sheetFormatPr baseColWidth="10" defaultRowHeight="12.75"/>
  <cols>
    <col min="1" max="1" width="18.85546875" style="10" customWidth="1"/>
    <col min="2" max="2" width="54.5703125" style="10" customWidth="1"/>
    <col min="3" max="3" width="15" style="10" customWidth="1"/>
    <col min="4" max="4" width="15.85546875" style="10" customWidth="1"/>
    <col min="5" max="5" width="13.7109375" style="10" customWidth="1"/>
    <col min="6" max="6" width="16" style="10" customWidth="1"/>
    <col min="7" max="7" width="13.7109375" style="34" customWidth="1"/>
    <col min="8" max="8" width="14.28515625" style="10" customWidth="1"/>
    <col min="9" max="9" width="13.28515625" style="10" customWidth="1"/>
    <col min="10" max="10" width="14.5703125" style="10" customWidth="1"/>
    <col min="11" max="11" width="15.5703125" style="10" customWidth="1"/>
    <col min="12" max="12" width="16.7109375" style="27" customWidth="1"/>
    <col min="13" max="13" width="16.28515625" style="27" customWidth="1"/>
    <col min="14" max="16384" width="11.42578125" style="10"/>
  </cols>
  <sheetData>
    <row r="1" spans="1:13">
      <c r="A1" s="35"/>
      <c r="B1" s="36"/>
      <c r="C1" s="36"/>
      <c r="D1" s="36"/>
      <c r="E1" s="36"/>
      <c r="F1" s="36"/>
      <c r="G1" s="36"/>
      <c r="H1" s="36"/>
      <c r="I1" s="36"/>
      <c r="J1" s="36"/>
      <c r="K1" s="36"/>
      <c r="L1" s="36"/>
      <c r="M1" s="9"/>
    </row>
    <row r="2" spans="1:13" ht="15" customHeight="1">
      <c r="A2" s="37"/>
      <c r="B2" s="38"/>
      <c r="C2" s="11"/>
      <c r="D2" s="11"/>
      <c r="E2" s="11"/>
      <c r="F2" s="11"/>
      <c r="G2" s="29"/>
      <c r="H2" s="11"/>
      <c r="I2" s="11"/>
      <c r="J2" s="11"/>
      <c r="K2" s="11"/>
      <c r="L2" s="12"/>
      <c r="M2" s="13"/>
    </row>
    <row r="3" spans="1:13" ht="15" customHeight="1">
      <c r="A3" s="37"/>
      <c r="B3" s="38"/>
      <c r="C3" s="11"/>
      <c r="D3" s="11"/>
      <c r="E3" s="11"/>
      <c r="F3" s="11"/>
      <c r="G3" s="29"/>
      <c r="H3" s="11"/>
      <c r="I3" s="11"/>
      <c r="J3" s="11"/>
      <c r="K3" s="11"/>
      <c r="L3" s="12"/>
      <c r="M3" s="13"/>
    </row>
    <row r="4" spans="1:13" ht="15" customHeight="1">
      <c r="A4" s="14"/>
      <c r="B4" s="15"/>
      <c r="C4" s="11"/>
      <c r="D4" s="11"/>
      <c r="E4" s="11"/>
      <c r="F4" s="11"/>
      <c r="G4" s="29"/>
      <c r="H4" s="11"/>
      <c r="I4" s="11"/>
      <c r="J4" s="11"/>
      <c r="K4" s="11"/>
      <c r="L4" s="12"/>
      <c r="M4" s="13"/>
    </row>
    <row r="5" spans="1:13">
      <c r="A5" s="16"/>
      <c r="B5" s="11"/>
      <c r="C5" s="11"/>
      <c r="D5" s="11"/>
      <c r="E5" s="11"/>
      <c r="F5" s="11"/>
      <c r="G5" s="29"/>
      <c r="H5" s="11"/>
      <c r="I5" s="11"/>
      <c r="J5" s="11"/>
      <c r="K5" s="11"/>
      <c r="L5" s="12"/>
      <c r="M5" s="17"/>
    </row>
    <row r="6" spans="1:13" ht="31.5" customHeight="1">
      <c r="A6" s="39" t="s">
        <v>0</v>
      </c>
      <c r="B6" s="39"/>
      <c r="C6" s="39"/>
      <c r="D6" s="39"/>
      <c r="E6" s="39"/>
      <c r="F6" s="39"/>
      <c r="G6" s="39"/>
      <c r="H6" s="39"/>
      <c r="I6" s="39"/>
      <c r="J6" s="39"/>
      <c r="K6" s="39"/>
      <c r="L6" s="39"/>
      <c r="M6" s="39"/>
    </row>
    <row r="7" spans="1:13" ht="33" customHeight="1">
      <c r="A7" s="40" t="s">
        <v>194</v>
      </c>
      <c r="B7" s="41"/>
      <c r="C7" s="41"/>
      <c r="D7" s="41"/>
      <c r="E7" s="41"/>
      <c r="F7" s="41"/>
      <c r="G7" s="41"/>
      <c r="H7" s="41"/>
      <c r="I7" s="41"/>
      <c r="J7" s="41"/>
      <c r="K7" s="41"/>
      <c r="L7" s="41"/>
      <c r="M7" s="42"/>
    </row>
    <row r="8" spans="1:13" s="19" customFormat="1" ht="48.75" customHeight="1">
      <c r="A8" s="18" t="s">
        <v>1</v>
      </c>
      <c r="B8" s="18" t="s">
        <v>2</v>
      </c>
      <c r="C8" s="18" t="s">
        <v>3</v>
      </c>
      <c r="D8" s="18" t="s">
        <v>4</v>
      </c>
      <c r="E8" s="18" t="s">
        <v>5</v>
      </c>
      <c r="F8" s="18" t="s">
        <v>6</v>
      </c>
      <c r="G8" s="30" t="s">
        <v>7</v>
      </c>
      <c r="H8" s="18" t="s">
        <v>8</v>
      </c>
      <c r="I8" s="18" t="s">
        <v>120</v>
      </c>
      <c r="J8" s="18" t="s">
        <v>18</v>
      </c>
      <c r="K8" s="18" t="s">
        <v>121</v>
      </c>
      <c r="L8" s="18" t="s">
        <v>16</v>
      </c>
      <c r="M8" s="18" t="s">
        <v>17</v>
      </c>
    </row>
    <row r="9" spans="1:13">
      <c r="A9" s="1" t="s">
        <v>128</v>
      </c>
      <c r="B9" s="2" t="s">
        <v>19</v>
      </c>
      <c r="C9" s="3">
        <v>800000</v>
      </c>
      <c r="D9" s="3">
        <v>0</v>
      </c>
      <c r="E9" s="3">
        <f>+C9+D9</f>
        <v>800000</v>
      </c>
      <c r="F9" s="4">
        <v>0</v>
      </c>
      <c r="G9" s="31">
        <v>0</v>
      </c>
      <c r="H9" s="3">
        <v>683562.55</v>
      </c>
      <c r="I9" s="4">
        <f t="shared" ref="I9:I30" si="0">+E9-H9</f>
        <v>116437.44999999995</v>
      </c>
      <c r="J9" s="4">
        <f t="shared" ref="J9:J30" si="1">+E9-H9</f>
        <v>116437.44999999995</v>
      </c>
      <c r="K9" s="4">
        <f t="shared" ref="K9:K30" si="2">+E9-F9-G9</f>
        <v>800000</v>
      </c>
      <c r="L9" s="8">
        <f t="shared" ref="L9:L30" si="3">+F9/E9</f>
        <v>0</v>
      </c>
      <c r="M9" s="8">
        <f t="shared" ref="M9:M33" si="4">+H9/E9</f>
        <v>0.8544531875000001</v>
      </c>
    </row>
    <row r="10" spans="1:13">
      <c r="A10" s="1" t="s">
        <v>129</v>
      </c>
      <c r="B10" s="2" t="s">
        <v>20</v>
      </c>
      <c r="C10" s="3">
        <v>1100000</v>
      </c>
      <c r="D10" s="3">
        <v>222926.51</v>
      </c>
      <c r="E10" s="3">
        <f t="shared" ref="E10:E31" si="5">+C10+D10</f>
        <v>1322926.51</v>
      </c>
      <c r="F10" s="4">
        <v>0</v>
      </c>
      <c r="G10" s="31">
        <v>0</v>
      </c>
      <c r="H10" s="3">
        <v>950363.54</v>
      </c>
      <c r="I10" s="4">
        <f t="shared" si="0"/>
        <v>372562.97</v>
      </c>
      <c r="J10" s="4">
        <f t="shared" si="1"/>
        <v>372562.97</v>
      </c>
      <c r="K10" s="4">
        <f t="shared" si="2"/>
        <v>1322926.51</v>
      </c>
      <c r="L10" s="8">
        <f t="shared" si="3"/>
        <v>0</v>
      </c>
      <c r="M10" s="8">
        <f t="shared" si="4"/>
        <v>0.71837969291279835</v>
      </c>
    </row>
    <row r="11" spans="1:13">
      <c r="A11" s="1" t="s">
        <v>130</v>
      </c>
      <c r="B11" s="2" t="s">
        <v>21</v>
      </c>
      <c r="C11" s="3">
        <v>397082.27</v>
      </c>
      <c r="D11" s="3">
        <v>-197082.27</v>
      </c>
      <c r="E11" s="3">
        <f t="shared" si="5"/>
        <v>200000.00000000003</v>
      </c>
      <c r="F11" s="4">
        <v>0</v>
      </c>
      <c r="G11" s="31">
        <v>0</v>
      </c>
      <c r="H11" s="3">
        <v>153919.09</v>
      </c>
      <c r="I11" s="4">
        <f t="shared" si="0"/>
        <v>46080.910000000033</v>
      </c>
      <c r="J11" s="4">
        <f t="shared" si="1"/>
        <v>46080.910000000033</v>
      </c>
      <c r="K11" s="4">
        <f t="shared" si="2"/>
        <v>200000.00000000003</v>
      </c>
      <c r="L11" s="8">
        <f t="shared" si="3"/>
        <v>0</v>
      </c>
      <c r="M11" s="8">
        <f t="shared" si="4"/>
        <v>0.76959544999999985</v>
      </c>
    </row>
    <row r="12" spans="1:13">
      <c r="A12" s="1" t="s">
        <v>131</v>
      </c>
      <c r="B12" s="2" t="s">
        <v>132</v>
      </c>
      <c r="C12" s="3">
        <v>121000</v>
      </c>
      <c r="D12" s="3">
        <v>-87000</v>
      </c>
      <c r="E12" s="3">
        <f t="shared" si="5"/>
        <v>34000</v>
      </c>
      <c r="F12" s="4">
        <v>0</v>
      </c>
      <c r="G12" s="31">
        <v>0</v>
      </c>
      <c r="H12" s="3">
        <v>47936.92</v>
      </c>
      <c r="I12" s="4">
        <f t="shared" si="0"/>
        <v>-13936.919999999998</v>
      </c>
      <c r="J12" s="4">
        <f t="shared" si="1"/>
        <v>-13936.919999999998</v>
      </c>
      <c r="K12" s="4">
        <f t="shared" si="2"/>
        <v>34000</v>
      </c>
      <c r="L12" s="8">
        <f t="shared" si="3"/>
        <v>0</v>
      </c>
      <c r="M12" s="8">
        <f t="shared" si="4"/>
        <v>1.4099094117647057</v>
      </c>
    </row>
    <row r="13" spans="1:13">
      <c r="A13" s="1" t="s">
        <v>133</v>
      </c>
      <c r="B13" s="2" t="s">
        <v>134</v>
      </c>
      <c r="C13" s="3">
        <v>0</v>
      </c>
      <c r="D13" s="3">
        <v>26213.98</v>
      </c>
      <c r="E13" s="3">
        <f t="shared" si="5"/>
        <v>26213.98</v>
      </c>
      <c r="F13" s="4">
        <v>0</v>
      </c>
      <c r="G13" s="31">
        <v>0</v>
      </c>
      <c r="H13" s="3">
        <v>8000</v>
      </c>
      <c r="I13" s="4">
        <f t="shared" si="0"/>
        <v>18213.98</v>
      </c>
      <c r="J13" s="4">
        <f t="shared" si="1"/>
        <v>18213.98</v>
      </c>
      <c r="K13" s="4">
        <f t="shared" si="2"/>
        <v>26213.98</v>
      </c>
      <c r="L13" s="8">
        <f t="shared" si="3"/>
        <v>0</v>
      </c>
      <c r="M13" s="8">
        <f t="shared" si="4"/>
        <v>0.30518067077185534</v>
      </c>
    </row>
    <row r="14" spans="1:13">
      <c r="A14" s="1" t="s">
        <v>135</v>
      </c>
      <c r="B14" s="2" t="s">
        <v>136</v>
      </c>
      <c r="C14" s="3">
        <v>150000</v>
      </c>
      <c r="D14" s="3">
        <v>0</v>
      </c>
      <c r="E14" s="3">
        <f t="shared" si="5"/>
        <v>150000</v>
      </c>
      <c r="F14" s="4">
        <v>0</v>
      </c>
      <c r="G14" s="31">
        <v>0</v>
      </c>
      <c r="H14" s="3">
        <v>5500</v>
      </c>
      <c r="I14" s="4">
        <f t="shared" si="0"/>
        <v>144500</v>
      </c>
      <c r="J14" s="4">
        <f t="shared" si="1"/>
        <v>144500</v>
      </c>
      <c r="K14" s="4">
        <f t="shared" si="2"/>
        <v>150000</v>
      </c>
      <c r="L14" s="8">
        <f t="shared" si="3"/>
        <v>0</v>
      </c>
      <c r="M14" s="8">
        <f t="shared" si="4"/>
        <v>3.6666666666666667E-2</v>
      </c>
    </row>
    <row r="15" spans="1:13">
      <c r="A15" s="1" t="s">
        <v>175</v>
      </c>
      <c r="B15" s="2" t="s">
        <v>174</v>
      </c>
      <c r="C15" s="3">
        <v>0</v>
      </c>
      <c r="D15" s="3">
        <v>1153736.8899999999</v>
      </c>
      <c r="E15" s="3">
        <f t="shared" si="5"/>
        <v>1153736.8899999999</v>
      </c>
      <c r="F15" s="4">
        <v>0</v>
      </c>
      <c r="G15" s="31">
        <v>0</v>
      </c>
      <c r="H15" s="3">
        <v>258303.81</v>
      </c>
      <c r="I15" s="4">
        <f t="shared" ref="I15" si="6">+E15-H15</f>
        <v>895433.07999999984</v>
      </c>
      <c r="J15" s="4">
        <f t="shared" ref="J15" si="7">+E15-H15</f>
        <v>895433.07999999984</v>
      </c>
      <c r="K15" s="4">
        <f t="shared" ref="K15" si="8">+E15-F15-G15</f>
        <v>1153736.8899999999</v>
      </c>
      <c r="L15" s="8">
        <f t="shared" ref="L15" si="9">+F15/E15</f>
        <v>0</v>
      </c>
      <c r="M15" s="8">
        <f t="shared" ref="M15" si="10">+H15/E15</f>
        <v>0.22388450281762251</v>
      </c>
    </row>
    <row r="16" spans="1:13">
      <c r="A16" s="1" t="s">
        <v>137</v>
      </c>
      <c r="B16" s="2" t="s">
        <v>22</v>
      </c>
      <c r="C16" s="3">
        <v>0</v>
      </c>
      <c r="D16" s="3">
        <v>0</v>
      </c>
      <c r="E16" s="3">
        <f t="shared" si="5"/>
        <v>0</v>
      </c>
      <c r="F16" s="4">
        <v>0</v>
      </c>
      <c r="G16" s="31">
        <v>0</v>
      </c>
      <c r="H16" s="3">
        <v>26485.53</v>
      </c>
      <c r="I16" s="4">
        <f t="shared" si="0"/>
        <v>-26485.53</v>
      </c>
      <c r="J16" s="4">
        <f t="shared" si="1"/>
        <v>-26485.53</v>
      </c>
      <c r="K16" s="4">
        <f t="shared" si="2"/>
        <v>0</v>
      </c>
      <c r="L16" s="8">
        <v>0</v>
      </c>
      <c r="M16" s="8">
        <v>0</v>
      </c>
    </row>
    <row r="17" spans="1:13">
      <c r="A17" s="1" t="s">
        <v>138</v>
      </c>
      <c r="B17" s="2" t="s">
        <v>139</v>
      </c>
      <c r="C17" s="3">
        <v>1001000</v>
      </c>
      <c r="D17" s="3">
        <v>-230600</v>
      </c>
      <c r="E17" s="3">
        <f t="shared" si="5"/>
        <v>770400</v>
      </c>
      <c r="F17" s="4">
        <v>0</v>
      </c>
      <c r="G17" s="31">
        <v>0</v>
      </c>
      <c r="H17" s="3">
        <v>389854.59</v>
      </c>
      <c r="I17" s="4">
        <f t="shared" si="0"/>
        <v>380545.41</v>
      </c>
      <c r="J17" s="4">
        <f t="shared" si="1"/>
        <v>380545.41</v>
      </c>
      <c r="K17" s="4">
        <f t="shared" si="2"/>
        <v>770400</v>
      </c>
      <c r="L17" s="8">
        <f t="shared" si="3"/>
        <v>0</v>
      </c>
      <c r="M17" s="8">
        <f t="shared" si="4"/>
        <v>0.50604178348909656</v>
      </c>
    </row>
    <row r="18" spans="1:13">
      <c r="A18" s="1" t="s">
        <v>182</v>
      </c>
      <c r="B18" s="2" t="s">
        <v>183</v>
      </c>
      <c r="C18" s="3"/>
      <c r="D18" s="3">
        <v>20000</v>
      </c>
      <c r="E18" s="3">
        <f t="shared" si="5"/>
        <v>20000</v>
      </c>
      <c r="F18" s="4">
        <v>0</v>
      </c>
      <c r="G18" s="31">
        <v>0</v>
      </c>
      <c r="H18" s="3">
        <v>2116.58</v>
      </c>
      <c r="I18" s="4">
        <f t="shared" si="0"/>
        <v>17883.419999999998</v>
      </c>
      <c r="J18" s="4">
        <f t="shared" si="1"/>
        <v>17883.419999999998</v>
      </c>
      <c r="K18" s="4">
        <f t="shared" si="2"/>
        <v>20000</v>
      </c>
      <c r="L18" s="8">
        <f t="shared" ref="L18:L21" si="11">+F18/E18</f>
        <v>0</v>
      </c>
      <c r="M18" s="8">
        <f t="shared" ref="M18:M21" si="12">+H18/E18</f>
        <v>0.10582899999999999</v>
      </c>
    </row>
    <row r="19" spans="1:13">
      <c r="A19" s="1" t="s">
        <v>184</v>
      </c>
      <c r="B19" s="2" t="s">
        <v>185</v>
      </c>
      <c r="C19" s="3"/>
      <c r="D19" s="3">
        <v>18848.48</v>
      </c>
      <c r="E19" s="3">
        <f t="shared" si="5"/>
        <v>18848.48</v>
      </c>
      <c r="F19" s="4">
        <v>0</v>
      </c>
      <c r="G19" s="31">
        <v>0</v>
      </c>
      <c r="H19" s="3"/>
      <c r="I19" s="4">
        <f t="shared" si="0"/>
        <v>18848.48</v>
      </c>
      <c r="J19" s="4">
        <f t="shared" si="1"/>
        <v>18848.48</v>
      </c>
      <c r="K19" s="4">
        <f t="shared" si="2"/>
        <v>18848.48</v>
      </c>
      <c r="L19" s="8">
        <f t="shared" si="11"/>
        <v>0</v>
      </c>
      <c r="M19" s="8">
        <f t="shared" si="12"/>
        <v>0</v>
      </c>
    </row>
    <row r="20" spans="1:13">
      <c r="A20" s="1" t="s">
        <v>186</v>
      </c>
      <c r="B20" s="2" t="s">
        <v>187</v>
      </c>
      <c r="C20" s="3"/>
      <c r="D20" s="3">
        <v>3600</v>
      </c>
      <c r="E20" s="3">
        <f t="shared" si="5"/>
        <v>3600</v>
      </c>
      <c r="F20" s="4">
        <v>0</v>
      </c>
      <c r="G20" s="31">
        <v>0</v>
      </c>
      <c r="H20" s="3"/>
      <c r="I20" s="4">
        <f t="shared" si="0"/>
        <v>3600</v>
      </c>
      <c r="J20" s="4">
        <f t="shared" si="1"/>
        <v>3600</v>
      </c>
      <c r="K20" s="4">
        <f t="shared" si="2"/>
        <v>3600</v>
      </c>
      <c r="L20" s="8">
        <f t="shared" si="11"/>
        <v>0</v>
      </c>
      <c r="M20" s="8">
        <f t="shared" si="12"/>
        <v>0</v>
      </c>
    </row>
    <row r="21" spans="1:13">
      <c r="A21" s="1" t="s">
        <v>140</v>
      </c>
      <c r="B21" s="2" t="s">
        <v>141</v>
      </c>
      <c r="C21" s="3">
        <v>65000</v>
      </c>
      <c r="D21" s="3"/>
      <c r="E21" s="3">
        <f t="shared" si="5"/>
        <v>65000</v>
      </c>
      <c r="F21" s="4">
        <v>0</v>
      </c>
      <c r="G21" s="31">
        <v>0</v>
      </c>
      <c r="H21" s="3">
        <v>20000.5</v>
      </c>
      <c r="I21" s="4">
        <f t="shared" si="0"/>
        <v>44999.5</v>
      </c>
      <c r="J21" s="4">
        <f t="shared" si="1"/>
        <v>44999.5</v>
      </c>
      <c r="K21" s="4">
        <f t="shared" si="2"/>
        <v>65000</v>
      </c>
      <c r="L21" s="8">
        <f t="shared" si="11"/>
        <v>0</v>
      </c>
      <c r="M21" s="8">
        <f t="shared" si="12"/>
        <v>0.30769999999999997</v>
      </c>
    </row>
    <row r="22" spans="1:13">
      <c r="A22" s="1" t="s">
        <v>142</v>
      </c>
      <c r="B22" s="2" t="s">
        <v>143</v>
      </c>
      <c r="C22" s="3">
        <v>250000</v>
      </c>
      <c r="D22" s="3">
        <v>-250000</v>
      </c>
      <c r="E22" s="3">
        <f t="shared" si="5"/>
        <v>0</v>
      </c>
      <c r="F22" s="4">
        <v>0</v>
      </c>
      <c r="G22" s="31">
        <v>0</v>
      </c>
      <c r="H22" s="3">
        <v>0</v>
      </c>
      <c r="I22" s="4">
        <f t="shared" si="0"/>
        <v>0</v>
      </c>
      <c r="J22" s="4">
        <f t="shared" si="1"/>
        <v>0</v>
      </c>
      <c r="K22" s="4">
        <f t="shared" si="2"/>
        <v>0</v>
      </c>
      <c r="L22" s="8">
        <v>0</v>
      </c>
      <c r="M22" s="8">
        <v>0</v>
      </c>
    </row>
    <row r="23" spans="1:13">
      <c r="A23" s="1" t="s">
        <v>144</v>
      </c>
      <c r="B23" s="2" t="s">
        <v>23</v>
      </c>
      <c r="C23" s="3">
        <v>1701320</v>
      </c>
      <c r="D23" s="3"/>
      <c r="E23" s="3">
        <f t="shared" si="5"/>
        <v>1701320</v>
      </c>
      <c r="F23" s="4">
        <v>0</v>
      </c>
      <c r="G23" s="31">
        <v>0</v>
      </c>
      <c r="H23" s="3">
        <v>295154.24</v>
      </c>
      <c r="I23" s="4">
        <f t="shared" si="0"/>
        <v>1406165.76</v>
      </c>
      <c r="J23" s="4">
        <f t="shared" si="1"/>
        <v>1406165.76</v>
      </c>
      <c r="K23" s="4">
        <f t="shared" si="2"/>
        <v>1701320</v>
      </c>
      <c r="L23" s="8">
        <f t="shared" si="3"/>
        <v>0</v>
      </c>
      <c r="M23" s="8">
        <f t="shared" si="4"/>
        <v>0.17348543483883103</v>
      </c>
    </row>
    <row r="24" spans="1:13">
      <c r="A24" s="1" t="s">
        <v>195</v>
      </c>
      <c r="B24" s="2" t="s">
        <v>196</v>
      </c>
      <c r="C24" s="3"/>
      <c r="D24" s="3">
        <v>45000</v>
      </c>
      <c r="E24" s="3">
        <f t="shared" si="5"/>
        <v>45000</v>
      </c>
      <c r="F24" s="4">
        <v>0</v>
      </c>
      <c r="G24" s="31">
        <v>0</v>
      </c>
      <c r="H24" s="3">
        <v>0</v>
      </c>
      <c r="I24" s="4">
        <f t="shared" ref="I24" si="13">+E24-H24</f>
        <v>45000</v>
      </c>
      <c r="J24" s="4">
        <f t="shared" ref="J24" si="14">+E24-H24</f>
        <v>45000</v>
      </c>
      <c r="K24" s="4">
        <f t="shared" ref="K24" si="15">+E24-F24-G24</f>
        <v>45000</v>
      </c>
      <c r="L24" s="8">
        <f t="shared" ref="L24" si="16">+F24/E24</f>
        <v>0</v>
      </c>
      <c r="M24" s="8">
        <f t="shared" ref="M24" si="17">+H24/E24</f>
        <v>0</v>
      </c>
    </row>
    <row r="25" spans="1:13">
      <c r="A25" s="1" t="s">
        <v>145</v>
      </c>
      <c r="B25" s="2" t="s">
        <v>146</v>
      </c>
      <c r="C25" s="3">
        <v>0</v>
      </c>
      <c r="D25" s="3">
        <v>1500</v>
      </c>
      <c r="E25" s="3">
        <f t="shared" si="5"/>
        <v>1500</v>
      </c>
      <c r="F25" s="4">
        <v>0</v>
      </c>
      <c r="G25" s="31">
        <v>0</v>
      </c>
      <c r="H25" s="3">
        <v>1500</v>
      </c>
      <c r="I25" s="4">
        <f t="shared" si="0"/>
        <v>0</v>
      </c>
      <c r="J25" s="4">
        <f t="shared" si="1"/>
        <v>0</v>
      </c>
      <c r="K25" s="4">
        <f t="shared" si="2"/>
        <v>1500</v>
      </c>
      <c r="L25" s="8">
        <v>0</v>
      </c>
      <c r="M25" s="8">
        <v>0</v>
      </c>
    </row>
    <row r="26" spans="1:13">
      <c r="A26" s="1" t="s">
        <v>147</v>
      </c>
      <c r="B26" s="2" t="s">
        <v>24</v>
      </c>
      <c r="C26" s="3">
        <v>0</v>
      </c>
      <c r="D26" s="3">
        <v>4854.62</v>
      </c>
      <c r="E26" s="3">
        <f t="shared" si="5"/>
        <v>4854.62</v>
      </c>
      <c r="F26" s="4">
        <v>0</v>
      </c>
      <c r="G26" s="31">
        <v>0</v>
      </c>
      <c r="H26" s="3">
        <v>14245.73</v>
      </c>
      <c r="I26" s="4">
        <f t="shared" si="0"/>
        <v>-9391.11</v>
      </c>
      <c r="J26" s="4">
        <f t="shared" si="1"/>
        <v>-9391.11</v>
      </c>
      <c r="K26" s="4">
        <f t="shared" si="2"/>
        <v>4854.62</v>
      </c>
      <c r="L26" s="8">
        <v>0</v>
      </c>
      <c r="M26" s="8">
        <v>0</v>
      </c>
    </row>
    <row r="27" spans="1:13">
      <c r="A27" s="1" t="s">
        <v>148</v>
      </c>
      <c r="B27" s="2" t="s">
        <v>149</v>
      </c>
      <c r="C27" s="3">
        <v>0</v>
      </c>
      <c r="D27" s="3">
        <v>923827.64</v>
      </c>
      <c r="E27" s="3">
        <f t="shared" si="5"/>
        <v>923827.64</v>
      </c>
      <c r="F27" s="4">
        <v>0</v>
      </c>
      <c r="G27" s="31">
        <v>0</v>
      </c>
      <c r="H27" s="3">
        <v>923827.64</v>
      </c>
      <c r="I27" s="4">
        <f t="shared" si="0"/>
        <v>0</v>
      </c>
      <c r="J27" s="4">
        <f t="shared" si="1"/>
        <v>0</v>
      </c>
      <c r="K27" s="4">
        <f t="shared" si="2"/>
        <v>923827.64</v>
      </c>
      <c r="L27" s="8">
        <f t="shared" si="3"/>
        <v>0</v>
      </c>
      <c r="M27" s="8">
        <f t="shared" si="4"/>
        <v>1</v>
      </c>
    </row>
    <row r="28" spans="1:13">
      <c r="A28" s="1" t="s">
        <v>150</v>
      </c>
      <c r="B28" s="2" t="s">
        <v>151</v>
      </c>
      <c r="C28" s="3">
        <v>0</v>
      </c>
      <c r="D28" s="3">
        <v>57097.86</v>
      </c>
      <c r="E28" s="3">
        <f t="shared" si="5"/>
        <v>57097.86</v>
      </c>
      <c r="F28" s="4">
        <v>0</v>
      </c>
      <c r="G28" s="31">
        <v>0</v>
      </c>
      <c r="H28" s="3">
        <v>57097.86</v>
      </c>
      <c r="I28" s="4">
        <f t="shared" si="0"/>
        <v>0</v>
      </c>
      <c r="J28" s="4">
        <f t="shared" si="1"/>
        <v>0</v>
      </c>
      <c r="K28" s="4">
        <f t="shared" si="2"/>
        <v>57097.86</v>
      </c>
      <c r="L28" s="8">
        <f t="shared" si="3"/>
        <v>0</v>
      </c>
      <c r="M28" s="8">
        <f t="shared" si="4"/>
        <v>1</v>
      </c>
    </row>
    <row r="29" spans="1:13">
      <c r="A29" s="1" t="s">
        <v>152</v>
      </c>
      <c r="B29" s="2" t="s">
        <v>153</v>
      </c>
      <c r="C29" s="3">
        <v>0</v>
      </c>
      <c r="D29" s="3">
        <v>66000</v>
      </c>
      <c r="E29" s="3">
        <f t="shared" si="5"/>
        <v>66000</v>
      </c>
      <c r="F29" s="4">
        <v>0</v>
      </c>
      <c r="G29" s="31">
        <v>0</v>
      </c>
      <c r="H29" s="3">
        <v>66000</v>
      </c>
      <c r="I29" s="4">
        <f t="shared" si="0"/>
        <v>0</v>
      </c>
      <c r="J29" s="4">
        <f t="shared" si="1"/>
        <v>0</v>
      </c>
      <c r="K29" s="4">
        <f t="shared" si="2"/>
        <v>66000</v>
      </c>
      <c r="L29" s="8">
        <f t="shared" si="3"/>
        <v>0</v>
      </c>
      <c r="M29" s="8">
        <f t="shared" si="4"/>
        <v>1</v>
      </c>
    </row>
    <row r="30" spans="1:13">
      <c r="A30" s="1" t="s">
        <v>154</v>
      </c>
      <c r="B30" s="2" t="s">
        <v>155</v>
      </c>
      <c r="C30" s="3">
        <v>0</v>
      </c>
      <c r="D30" s="3">
        <v>78780</v>
      </c>
      <c r="E30" s="3">
        <f t="shared" si="5"/>
        <v>78780</v>
      </c>
      <c r="F30" s="4">
        <v>0</v>
      </c>
      <c r="G30" s="31">
        <v>0</v>
      </c>
      <c r="H30" s="3">
        <v>78780</v>
      </c>
      <c r="I30" s="4">
        <f t="shared" si="0"/>
        <v>0</v>
      </c>
      <c r="J30" s="4">
        <f t="shared" si="1"/>
        <v>0</v>
      </c>
      <c r="K30" s="4">
        <f t="shared" si="2"/>
        <v>78780</v>
      </c>
      <c r="L30" s="8">
        <f t="shared" si="3"/>
        <v>0</v>
      </c>
      <c r="M30" s="8">
        <f t="shared" si="4"/>
        <v>1</v>
      </c>
    </row>
    <row r="31" spans="1:13">
      <c r="A31" s="1" t="s">
        <v>172</v>
      </c>
      <c r="B31" s="2" t="s">
        <v>173</v>
      </c>
      <c r="C31" s="3"/>
      <c r="D31" s="3">
        <v>450000</v>
      </c>
      <c r="E31" s="3">
        <f t="shared" si="5"/>
        <v>450000</v>
      </c>
      <c r="F31" s="4">
        <v>0</v>
      </c>
      <c r="G31" s="31">
        <v>0</v>
      </c>
      <c r="H31" s="3">
        <v>450000</v>
      </c>
      <c r="I31" s="4">
        <f t="shared" ref="I31" si="18">+E31-H31</f>
        <v>0</v>
      </c>
      <c r="J31" s="4">
        <f t="shared" ref="J31" si="19">+E31-H31</f>
        <v>0</v>
      </c>
      <c r="K31" s="4">
        <f t="shared" ref="K31" si="20">+E31-F31-G31</f>
        <v>450000</v>
      </c>
      <c r="L31" s="8">
        <f t="shared" ref="L31:L32" si="21">+F31/E31</f>
        <v>0</v>
      </c>
      <c r="M31" s="8">
        <f t="shared" ref="M31" si="22">+H31/E31</f>
        <v>1</v>
      </c>
    </row>
    <row r="32" spans="1:13" s="22" customFormat="1">
      <c r="A32" s="46" t="s">
        <v>123</v>
      </c>
      <c r="B32" s="46"/>
      <c r="C32" s="20">
        <f>SUM(C9:C31)</f>
        <v>5585402.2699999996</v>
      </c>
      <c r="D32" s="20">
        <f t="shared" ref="D32:K32" si="23">SUM(D9:D31)</f>
        <v>2307703.71</v>
      </c>
      <c r="E32" s="20">
        <f t="shared" si="23"/>
        <v>7893105.9800000004</v>
      </c>
      <c r="F32" s="20">
        <f t="shared" si="23"/>
        <v>0</v>
      </c>
      <c r="G32" s="32">
        <f t="shared" si="23"/>
        <v>0</v>
      </c>
      <c r="H32" s="20">
        <f t="shared" si="23"/>
        <v>4432648.58</v>
      </c>
      <c r="I32" s="20">
        <f t="shared" si="23"/>
        <v>3460457.4</v>
      </c>
      <c r="J32" s="20">
        <f t="shared" si="23"/>
        <v>3460457.4</v>
      </c>
      <c r="K32" s="20">
        <f t="shared" si="23"/>
        <v>7893105.9800000004</v>
      </c>
      <c r="L32" s="28">
        <f t="shared" si="21"/>
        <v>0</v>
      </c>
      <c r="M32" s="28">
        <f>+H32/E32</f>
        <v>0.56158483000629866</v>
      </c>
    </row>
    <row r="33" spans="1:13">
      <c r="A33" s="5" t="s">
        <v>25</v>
      </c>
      <c r="B33" s="6" t="s">
        <v>26</v>
      </c>
      <c r="C33" s="4">
        <v>1084812</v>
      </c>
      <c r="D33" s="4">
        <v>-126012</v>
      </c>
      <c r="E33" s="4">
        <f>+C33+D33</f>
        <v>958800</v>
      </c>
      <c r="F33" s="4">
        <v>709291.76</v>
      </c>
      <c r="G33" s="31">
        <v>0</v>
      </c>
      <c r="H33" s="31">
        <v>709091.76</v>
      </c>
      <c r="I33" s="4">
        <f t="shared" ref="I33" si="24">+F33-H33</f>
        <v>200</v>
      </c>
      <c r="J33" s="4">
        <f t="shared" ref="J33" si="25">+E33-H33</f>
        <v>249708.24</v>
      </c>
      <c r="K33" s="4">
        <f>+E33-F33-G33</f>
        <v>249508.24</v>
      </c>
      <c r="L33" s="8">
        <f>+F33/E33</f>
        <v>0.73977029620358781</v>
      </c>
      <c r="M33" s="8">
        <f t="shared" si="4"/>
        <v>0.73956170212765959</v>
      </c>
    </row>
    <row r="34" spans="1:13">
      <c r="A34" s="5" t="s">
        <v>27</v>
      </c>
      <c r="B34" s="6" t="s">
        <v>28</v>
      </c>
      <c r="C34" s="4">
        <v>120841</v>
      </c>
      <c r="D34" s="4">
        <v>-6483.24</v>
      </c>
      <c r="E34" s="4">
        <f t="shared" ref="E34:E97" si="26">+C34+D34</f>
        <v>114357.75999999999</v>
      </c>
      <c r="F34" s="4">
        <v>5325.64</v>
      </c>
      <c r="G34" s="31">
        <v>0</v>
      </c>
      <c r="H34" s="31">
        <v>5325.64</v>
      </c>
      <c r="I34" s="4">
        <f t="shared" ref="I34:I97" si="27">+F34-H34</f>
        <v>0</v>
      </c>
      <c r="J34" s="4">
        <f t="shared" ref="J34:J97" si="28">+E34-H34</f>
        <v>109032.12</v>
      </c>
      <c r="K34" s="4">
        <f t="shared" ref="K34:K97" si="29">+E34-F34-G34</f>
        <v>109032.12</v>
      </c>
      <c r="L34" s="8">
        <f t="shared" ref="L34:L97" si="30">+F34/E34</f>
        <v>4.6569992276868664E-2</v>
      </c>
      <c r="M34" s="8">
        <f t="shared" ref="M34:M97" si="31">+H34/E34</f>
        <v>4.6569992276868664E-2</v>
      </c>
    </row>
    <row r="35" spans="1:13">
      <c r="A35" s="5" t="s">
        <v>29</v>
      </c>
      <c r="B35" s="6" t="s">
        <v>30</v>
      </c>
      <c r="C35" s="4">
        <v>25230</v>
      </c>
      <c r="D35" s="4">
        <v>-337</v>
      </c>
      <c r="E35" s="4">
        <f t="shared" si="26"/>
        <v>24893</v>
      </c>
      <c r="F35" s="4">
        <v>20633.36</v>
      </c>
      <c r="G35" s="31">
        <v>0</v>
      </c>
      <c r="H35" s="31">
        <v>8502.3799999999992</v>
      </c>
      <c r="I35" s="4">
        <f t="shared" si="27"/>
        <v>12130.980000000001</v>
      </c>
      <c r="J35" s="4">
        <f t="shared" si="28"/>
        <v>16390.620000000003</v>
      </c>
      <c r="K35" s="4">
        <f t="shared" si="29"/>
        <v>4259.6399999999994</v>
      </c>
      <c r="L35" s="8">
        <f t="shared" si="30"/>
        <v>0.82888201502430403</v>
      </c>
      <c r="M35" s="8">
        <f t="shared" si="31"/>
        <v>0.34155706423492543</v>
      </c>
    </row>
    <row r="36" spans="1:13">
      <c r="A36" s="5" t="s">
        <v>31</v>
      </c>
      <c r="B36" s="6" t="s">
        <v>156</v>
      </c>
      <c r="C36" s="4">
        <v>7680</v>
      </c>
      <c r="D36" s="4">
        <v>0</v>
      </c>
      <c r="E36" s="4">
        <f t="shared" si="26"/>
        <v>7680</v>
      </c>
      <c r="F36" s="4">
        <v>5760</v>
      </c>
      <c r="G36" s="31">
        <v>0</v>
      </c>
      <c r="H36" s="31">
        <v>5760</v>
      </c>
      <c r="I36" s="4">
        <f t="shared" si="27"/>
        <v>0</v>
      </c>
      <c r="J36" s="4">
        <f t="shared" si="28"/>
        <v>1920</v>
      </c>
      <c r="K36" s="4">
        <f t="shared" si="29"/>
        <v>1920</v>
      </c>
      <c r="L36" s="8">
        <f t="shared" si="30"/>
        <v>0.75</v>
      </c>
      <c r="M36" s="8">
        <f t="shared" si="31"/>
        <v>0.75</v>
      </c>
    </row>
    <row r="37" spans="1:13">
      <c r="A37" s="5" t="s">
        <v>197</v>
      </c>
      <c r="B37" s="6" t="s">
        <v>32</v>
      </c>
      <c r="C37" s="4">
        <v>5000</v>
      </c>
      <c r="D37" s="4">
        <v>-2500</v>
      </c>
      <c r="E37" s="4">
        <f t="shared" si="26"/>
        <v>2500</v>
      </c>
      <c r="F37" s="4">
        <v>0</v>
      </c>
      <c r="G37" s="31">
        <v>0</v>
      </c>
      <c r="H37" s="31">
        <v>0</v>
      </c>
      <c r="I37" s="4">
        <f t="shared" si="27"/>
        <v>0</v>
      </c>
      <c r="J37" s="4">
        <f t="shared" si="28"/>
        <v>2500</v>
      </c>
      <c r="K37" s="4">
        <f t="shared" si="29"/>
        <v>2500</v>
      </c>
      <c r="L37" s="8">
        <f t="shared" si="30"/>
        <v>0</v>
      </c>
      <c r="M37" s="8">
        <f t="shared" si="31"/>
        <v>0</v>
      </c>
    </row>
    <row r="38" spans="1:13">
      <c r="A38" s="5" t="s">
        <v>33</v>
      </c>
      <c r="B38" s="6" t="s">
        <v>34</v>
      </c>
      <c r="C38" s="4">
        <v>15000</v>
      </c>
      <c r="D38" s="4">
        <v>5039.88</v>
      </c>
      <c r="E38" s="4">
        <f t="shared" si="26"/>
        <v>20039.88</v>
      </c>
      <c r="F38" s="4">
        <v>7887.21</v>
      </c>
      <c r="G38" s="31">
        <v>967.5</v>
      </c>
      <c r="H38" s="31">
        <v>7887.21</v>
      </c>
      <c r="I38" s="4">
        <f t="shared" si="27"/>
        <v>0</v>
      </c>
      <c r="J38" s="4">
        <f t="shared" si="28"/>
        <v>12152.670000000002</v>
      </c>
      <c r="K38" s="4">
        <f t="shared" si="29"/>
        <v>11185.170000000002</v>
      </c>
      <c r="L38" s="8">
        <f t="shared" si="30"/>
        <v>0.39357571003419178</v>
      </c>
      <c r="M38" s="8">
        <f t="shared" si="31"/>
        <v>0.39357571003419178</v>
      </c>
    </row>
    <row r="39" spans="1:13">
      <c r="A39" s="5" t="s">
        <v>35</v>
      </c>
      <c r="B39" s="6" t="s">
        <v>36</v>
      </c>
      <c r="C39" s="4">
        <v>365280</v>
      </c>
      <c r="D39" s="4">
        <v>47065.14</v>
      </c>
      <c r="E39" s="4">
        <f t="shared" si="26"/>
        <v>412345.14</v>
      </c>
      <c r="F39" s="4">
        <v>274796.15000000002</v>
      </c>
      <c r="G39" s="31">
        <v>3637</v>
      </c>
      <c r="H39" s="31">
        <v>274796.15000000002</v>
      </c>
      <c r="I39" s="4">
        <f t="shared" si="27"/>
        <v>0</v>
      </c>
      <c r="J39" s="4">
        <f t="shared" si="28"/>
        <v>137548.99</v>
      </c>
      <c r="K39" s="4">
        <f t="shared" si="29"/>
        <v>133911.99</v>
      </c>
      <c r="L39" s="8">
        <f t="shared" si="30"/>
        <v>0.6664226720363432</v>
      </c>
      <c r="M39" s="8">
        <f t="shared" si="31"/>
        <v>0.6664226720363432</v>
      </c>
    </row>
    <row r="40" spans="1:13">
      <c r="A40" s="5" t="s">
        <v>157</v>
      </c>
      <c r="B40" s="6" t="s">
        <v>158</v>
      </c>
      <c r="C40" s="4">
        <v>10000</v>
      </c>
      <c r="D40" s="4">
        <v>0</v>
      </c>
      <c r="E40" s="4">
        <f t="shared" si="26"/>
        <v>10000</v>
      </c>
      <c r="F40" s="4">
        <v>6315</v>
      </c>
      <c r="G40" s="31">
        <v>0</v>
      </c>
      <c r="H40" s="31">
        <v>6315</v>
      </c>
      <c r="I40" s="4">
        <f t="shared" si="27"/>
        <v>0</v>
      </c>
      <c r="J40" s="4">
        <f t="shared" si="28"/>
        <v>3685</v>
      </c>
      <c r="K40" s="4">
        <f t="shared" si="29"/>
        <v>3685</v>
      </c>
      <c r="L40" s="8">
        <f t="shared" si="30"/>
        <v>0.63149999999999995</v>
      </c>
      <c r="M40" s="8">
        <f t="shared" si="31"/>
        <v>0.63149999999999995</v>
      </c>
    </row>
    <row r="41" spans="1:13">
      <c r="A41" s="5" t="s">
        <v>37</v>
      </c>
      <c r="B41" s="6" t="s">
        <v>38</v>
      </c>
      <c r="C41" s="4">
        <v>168935.69</v>
      </c>
      <c r="D41" s="4">
        <v>-9063.42</v>
      </c>
      <c r="E41" s="4">
        <f t="shared" si="26"/>
        <v>159872.26999999999</v>
      </c>
      <c r="F41" s="4">
        <v>115989.77</v>
      </c>
      <c r="G41" s="31">
        <v>0</v>
      </c>
      <c r="H41" s="31">
        <v>115989.77</v>
      </c>
      <c r="I41" s="4">
        <f t="shared" si="27"/>
        <v>0</v>
      </c>
      <c r="J41" s="4">
        <f t="shared" si="28"/>
        <v>43882.499999999985</v>
      </c>
      <c r="K41" s="4">
        <f t="shared" si="29"/>
        <v>43882.499999999985</v>
      </c>
      <c r="L41" s="8">
        <f t="shared" si="30"/>
        <v>0.72551525039332965</v>
      </c>
      <c r="M41" s="8">
        <f t="shared" si="31"/>
        <v>0.72551525039332965</v>
      </c>
    </row>
    <row r="42" spans="1:13">
      <c r="A42" s="5" t="s">
        <v>39</v>
      </c>
      <c r="B42" s="6" t="s">
        <v>40</v>
      </c>
      <c r="C42" s="4">
        <v>120841</v>
      </c>
      <c r="D42" s="4">
        <v>-9188.66</v>
      </c>
      <c r="E42" s="4">
        <f t="shared" si="26"/>
        <v>111652.34</v>
      </c>
      <c r="F42" s="4">
        <v>57380.52</v>
      </c>
      <c r="G42" s="31">
        <v>0</v>
      </c>
      <c r="H42" s="31">
        <v>57380.52</v>
      </c>
      <c r="I42" s="4">
        <f t="shared" si="27"/>
        <v>0</v>
      </c>
      <c r="J42" s="4">
        <f t="shared" si="28"/>
        <v>54271.82</v>
      </c>
      <c r="K42" s="4">
        <f t="shared" si="29"/>
        <v>54271.82</v>
      </c>
      <c r="L42" s="8">
        <f t="shared" si="30"/>
        <v>0.51392133832573506</v>
      </c>
      <c r="M42" s="8">
        <f t="shared" si="31"/>
        <v>0.51392133832573506</v>
      </c>
    </row>
    <row r="43" spans="1:13">
      <c r="A43" s="5" t="s">
        <v>159</v>
      </c>
      <c r="B43" s="6" t="s">
        <v>160</v>
      </c>
      <c r="C43" s="4">
        <v>48520.2</v>
      </c>
      <c r="D43" s="4">
        <v>1596.57</v>
      </c>
      <c r="E43" s="4">
        <f t="shared" si="26"/>
        <v>50116.77</v>
      </c>
      <c r="F43" s="4">
        <v>6053.03</v>
      </c>
      <c r="G43" s="31">
        <v>0</v>
      </c>
      <c r="H43" s="31">
        <v>6053.03</v>
      </c>
      <c r="I43" s="4">
        <f t="shared" si="27"/>
        <v>0</v>
      </c>
      <c r="J43" s="4">
        <f t="shared" si="28"/>
        <v>44063.74</v>
      </c>
      <c r="K43" s="4">
        <f t="shared" si="29"/>
        <v>44063.74</v>
      </c>
      <c r="L43" s="8">
        <f t="shared" si="30"/>
        <v>0.12077853381213514</v>
      </c>
      <c r="M43" s="8">
        <f t="shared" si="31"/>
        <v>0.12077853381213514</v>
      </c>
    </row>
    <row r="44" spans="1:13">
      <c r="A44" s="5" t="s">
        <v>41</v>
      </c>
      <c r="B44" s="6" t="s">
        <v>42</v>
      </c>
      <c r="C44" s="4">
        <v>15144.28</v>
      </c>
      <c r="D44" s="4">
        <v>-15144.28</v>
      </c>
      <c r="E44" s="4">
        <f t="shared" si="26"/>
        <v>0</v>
      </c>
      <c r="F44" s="4">
        <v>0</v>
      </c>
      <c r="G44" s="31">
        <v>0</v>
      </c>
      <c r="H44" s="31">
        <v>0</v>
      </c>
      <c r="I44" s="4">
        <f t="shared" si="27"/>
        <v>0</v>
      </c>
      <c r="J44" s="4">
        <f t="shared" si="28"/>
        <v>0</v>
      </c>
      <c r="K44" s="4">
        <f t="shared" si="29"/>
        <v>0</v>
      </c>
      <c r="L44" s="8">
        <v>0</v>
      </c>
      <c r="M44" s="8">
        <v>0</v>
      </c>
    </row>
    <row r="45" spans="1:13">
      <c r="A45" s="5" t="s">
        <v>43</v>
      </c>
      <c r="B45" s="6" t="s">
        <v>44</v>
      </c>
      <c r="C45" s="4">
        <v>5960</v>
      </c>
      <c r="D45" s="4">
        <v>4251.2</v>
      </c>
      <c r="E45" s="4">
        <f t="shared" si="26"/>
        <v>10211.200000000001</v>
      </c>
      <c r="F45" s="4">
        <v>3834.71</v>
      </c>
      <c r="G45" s="31">
        <v>0</v>
      </c>
      <c r="H45" s="31">
        <v>3834.71</v>
      </c>
      <c r="I45" s="4">
        <f t="shared" si="27"/>
        <v>0</v>
      </c>
      <c r="J45" s="4">
        <f t="shared" si="28"/>
        <v>6376.4900000000007</v>
      </c>
      <c r="K45" s="4">
        <f t="shared" si="29"/>
        <v>6376.4900000000007</v>
      </c>
      <c r="L45" s="8">
        <f t="shared" si="30"/>
        <v>0.37553960357254779</v>
      </c>
      <c r="M45" s="8">
        <f t="shared" si="31"/>
        <v>0.37553960357254779</v>
      </c>
    </row>
    <row r="46" spans="1:13">
      <c r="A46" s="5" t="s">
        <v>45</v>
      </c>
      <c r="B46" s="6" t="s">
        <v>46</v>
      </c>
      <c r="C46" s="4">
        <v>27720</v>
      </c>
      <c r="D46" s="4">
        <v>9283.23</v>
      </c>
      <c r="E46" s="4">
        <f t="shared" si="26"/>
        <v>37003.229999999996</v>
      </c>
      <c r="F46" s="4">
        <v>15555.77</v>
      </c>
      <c r="G46" s="31">
        <v>0</v>
      </c>
      <c r="H46" s="31">
        <v>15555.77</v>
      </c>
      <c r="I46" s="4">
        <f t="shared" si="27"/>
        <v>0</v>
      </c>
      <c r="J46" s="4">
        <f t="shared" si="28"/>
        <v>21447.459999999995</v>
      </c>
      <c r="K46" s="4">
        <f t="shared" si="29"/>
        <v>21447.459999999995</v>
      </c>
      <c r="L46" s="8">
        <f t="shared" si="30"/>
        <v>0.42038951734753971</v>
      </c>
      <c r="M46" s="8">
        <f t="shared" si="31"/>
        <v>0.42038951734753971</v>
      </c>
    </row>
    <row r="47" spans="1:13">
      <c r="A47" s="5" t="s">
        <v>47</v>
      </c>
      <c r="B47" s="6" t="s">
        <v>48</v>
      </c>
      <c r="C47" s="4">
        <v>42480</v>
      </c>
      <c r="D47" s="4">
        <v>24785.61</v>
      </c>
      <c r="E47" s="4">
        <f t="shared" si="26"/>
        <v>67265.61</v>
      </c>
      <c r="F47" s="4">
        <v>36675.5</v>
      </c>
      <c r="G47" s="31">
        <v>5559.47</v>
      </c>
      <c r="H47" s="31">
        <v>22255.119999999999</v>
      </c>
      <c r="I47" s="4">
        <f t="shared" si="27"/>
        <v>14420.380000000001</v>
      </c>
      <c r="J47" s="4">
        <f t="shared" si="28"/>
        <v>45010.490000000005</v>
      </c>
      <c r="K47" s="4">
        <f t="shared" si="29"/>
        <v>25030.639999999999</v>
      </c>
      <c r="L47" s="8">
        <f t="shared" si="30"/>
        <v>0.54523403563871642</v>
      </c>
      <c r="M47" s="8">
        <f t="shared" si="31"/>
        <v>0.33085435484789327</v>
      </c>
    </row>
    <row r="48" spans="1:13">
      <c r="A48" s="5" t="s">
        <v>49</v>
      </c>
      <c r="B48" s="6" t="s">
        <v>50</v>
      </c>
      <c r="C48" s="4">
        <v>16320.26</v>
      </c>
      <c r="D48" s="4">
        <v>-2637.04</v>
      </c>
      <c r="E48" s="4">
        <f t="shared" si="26"/>
        <v>13683.220000000001</v>
      </c>
      <c r="F48" s="4">
        <v>5561.11</v>
      </c>
      <c r="G48" s="31">
        <v>0</v>
      </c>
      <c r="H48" s="31">
        <v>3944.88</v>
      </c>
      <c r="I48" s="4">
        <f t="shared" si="27"/>
        <v>1616.2299999999996</v>
      </c>
      <c r="J48" s="4">
        <f t="shared" si="28"/>
        <v>9738.34</v>
      </c>
      <c r="K48" s="4">
        <f t="shared" si="29"/>
        <v>8122.1100000000015</v>
      </c>
      <c r="L48" s="8">
        <f t="shared" si="30"/>
        <v>0.40641822611929057</v>
      </c>
      <c r="M48" s="8">
        <f t="shared" si="31"/>
        <v>0.28830056083290334</v>
      </c>
    </row>
    <row r="49" spans="1:13">
      <c r="A49" s="5" t="s">
        <v>161</v>
      </c>
      <c r="B49" s="6" t="s">
        <v>162</v>
      </c>
      <c r="C49" s="4">
        <v>900</v>
      </c>
      <c r="D49" s="4">
        <v>4187.75</v>
      </c>
      <c r="E49" s="4">
        <f t="shared" si="26"/>
        <v>5087.75</v>
      </c>
      <c r="F49" s="4">
        <v>427.75</v>
      </c>
      <c r="G49" s="31">
        <v>1810</v>
      </c>
      <c r="H49" s="31">
        <v>351.75</v>
      </c>
      <c r="I49" s="4">
        <f t="shared" si="27"/>
        <v>76</v>
      </c>
      <c r="J49" s="4">
        <f t="shared" si="28"/>
        <v>4736</v>
      </c>
      <c r="K49" s="4">
        <f t="shared" si="29"/>
        <v>2850</v>
      </c>
      <c r="L49" s="8">
        <f t="shared" si="30"/>
        <v>8.4074492653923638E-2</v>
      </c>
      <c r="M49" s="8">
        <f t="shared" si="31"/>
        <v>6.9136651761584192E-2</v>
      </c>
    </row>
    <row r="50" spans="1:13">
      <c r="A50" s="5" t="s">
        <v>51</v>
      </c>
      <c r="B50" s="6" t="s">
        <v>52</v>
      </c>
      <c r="C50" s="4">
        <v>299578.92999999993</v>
      </c>
      <c r="D50" s="4">
        <v>-42794.21</v>
      </c>
      <c r="E50" s="4">
        <f t="shared" si="26"/>
        <v>256784.71999999994</v>
      </c>
      <c r="F50" s="4">
        <v>184518.65</v>
      </c>
      <c r="G50" s="31">
        <v>18446.419999999998</v>
      </c>
      <c r="H50" s="31">
        <v>126252.09</v>
      </c>
      <c r="I50" s="4">
        <f t="shared" si="27"/>
        <v>58266.559999999998</v>
      </c>
      <c r="J50" s="4">
        <f t="shared" si="28"/>
        <v>130532.62999999995</v>
      </c>
      <c r="K50" s="4">
        <f t="shared" si="29"/>
        <v>53819.649999999951</v>
      </c>
      <c r="L50" s="8">
        <f t="shared" si="30"/>
        <v>0.71857332476792246</v>
      </c>
      <c r="M50" s="8">
        <f t="shared" si="31"/>
        <v>0.49166511932641482</v>
      </c>
    </row>
    <row r="51" spans="1:13">
      <c r="A51" s="5" t="s">
        <v>53</v>
      </c>
      <c r="B51" s="6" t="s">
        <v>54</v>
      </c>
      <c r="C51" s="4">
        <v>422570.15</v>
      </c>
      <c r="D51" s="4">
        <v>392200.88</v>
      </c>
      <c r="E51" s="4">
        <f t="shared" si="26"/>
        <v>814771.03</v>
      </c>
      <c r="F51" s="4">
        <v>523416.05</v>
      </c>
      <c r="G51" s="31">
        <v>136954.71</v>
      </c>
      <c r="H51" s="31">
        <v>422947.73</v>
      </c>
      <c r="I51" s="4">
        <f t="shared" si="27"/>
        <v>100468.32</v>
      </c>
      <c r="J51" s="4">
        <f t="shared" si="28"/>
        <v>391823.30000000005</v>
      </c>
      <c r="K51" s="4">
        <f t="shared" si="29"/>
        <v>154400.27000000005</v>
      </c>
      <c r="L51" s="8">
        <f t="shared" si="30"/>
        <v>0.64240876360073818</v>
      </c>
      <c r="M51" s="8">
        <f t="shared" si="31"/>
        <v>0.51910010840714349</v>
      </c>
    </row>
    <row r="52" spans="1:13">
      <c r="A52" s="5" t="s">
        <v>55</v>
      </c>
      <c r="B52" s="6" t="s">
        <v>56</v>
      </c>
      <c r="C52" s="4">
        <v>851551.92</v>
      </c>
      <c r="D52" s="4">
        <v>-613891.63</v>
      </c>
      <c r="E52" s="4">
        <f t="shared" si="26"/>
        <v>237660.29000000004</v>
      </c>
      <c r="F52" s="4">
        <v>236532.29</v>
      </c>
      <c r="G52" s="31">
        <v>1124</v>
      </c>
      <c r="H52" s="31">
        <v>224629.89</v>
      </c>
      <c r="I52" s="4">
        <f t="shared" si="27"/>
        <v>11902.399999999994</v>
      </c>
      <c r="J52" s="4">
        <f t="shared" si="28"/>
        <v>13030.400000000023</v>
      </c>
      <c r="K52" s="4">
        <f t="shared" si="29"/>
        <v>4.0000000000291038</v>
      </c>
      <c r="L52" s="8">
        <f t="shared" si="30"/>
        <v>0.99525372959866354</v>
      </c>
      <c r="M52" s="8">
        <f t="shared" si="31"/>
        <v>0.94517216149151373</v>
      </c>
    </row>
    <row r="53" spans="1:13">
      <c r="A53" s="5" t="s">
        <v>57</v>
      </c>
      <c r="B53" s="6" t="s">
        <v>58</v>
      </c>
      <c r="C53" s="4">
        <v>124512</v>
      </c>
      <c r="D53" s="4">
        <v>755.2</v>
      </c>
      <c r="E53" s="4">
        <f t="shared" si="26"/>
        <v>125267.2</v>
      </c>
      <c r="F53" s="4">
        <v>106456.26</v>
      </c>
      <c r="G53" s="31">
        <v>9084</v>
      </c>
      <c r="H53" s="31">
        <v>74360.25</v>
      </c>
      <c r="I53" s="4">
        <f t="shared" si="27"/>
        <v>32096.009999999995</v>
      </c>
      <c r="J53" s="4">
        <f t="shared" si="28"/>
        <v>50906.95</v>
      </c>
      <c r="K53" s="4">
        <f t="shared" si="29"/>
        <v>9726.9400000000023</v>
      </c>
      <c r="L53" s="8">
        <f t="shared" si="30"/>
        <v>0.84983347596178405</v>
      </c>
      <c r="M53" s="8">
        <f t="shared" si="31"/>
        <v>0.59361309265314466</v>
      </c>
    </row>
    <row r="54" spans="1:13">
      <c r="A54" s="5" t="s">
        <v>59</v>
      </c>
      <c r="B54" s="6" t="s">
        <v>60</v>
      </c>
      <c r="C54" s="4">
        <v>47000</v>
      </c>
      <c r="D54" s="4">
        <v>5729</v>
      </c>
      <c r="E54" s="4">
        <f t="shared" si="26"/>
        <v>52729</v>
      </c>
      <c r="F54" s="4">
        <v>50716.67</v>
      </c>
      <c r="G54" s="31">
        <v>0</v>
      </c>
      <c r="H54" s="31">
        <v>38077.56</v>
      </c>
      <c r="I54" s="4">
        <f t="shared" si="27"/>
        <v>12639.11</v>
      </c>
      <c r="J54" s="4">
        <f t="shared" si="28"/>
        <v>14651.440000000002</v>
      </c>
      <c r="K54" s="4">
        <f t="shared" si="29"/>
        <v>2012.3300000000017</v>
      </c>
      <c r="L54" s="8">
        <f t="shared" si="30"/>
        <v>0.96183637087750573</v>
      </c>
      <c r="M54" s="8">
        <f t="shared" si="31"/>
        <v>0.72213696447874975</v>
      </c>
    </row>
    <row r="55" spans="1:13">
      <c r="A55" s="5" t="s">
        <v>188</v>
      </c>
      <c r="B55" s="6" t="s">
        <v>189</v>
      </c>
      <c r="C55" s="4">
        <v>0</v>
      </c>
      <c r="D55" s="4">
        <v>3000</v>
      </c>
      <c r="E55" s="4">
        <f t="shared" si="26"/>
        <v>3000</v>
      </c>
      <c r="F55" s="4">
        <v>0</v>
      </c>
      <c r="G55" s="31">
        <v>0</v>
      </c>
      <c r="H55" s="31">
        <v>0</v>
      </c>
      <c r="I55" s="4">
        <f t="shared" si="27"/>
        <v>0</v>
      </c>
      <c r="J55" s="4">
        <f t="shared" si="28"/>
        <v>3000</v>
      </c>
      <c r="K55" s="4">
        <f t="shared" si="29"/>
        <v>3000</v>
      </c>
      <c r="L55" s="8">
        <f t="shared" si="30"/>
        <v>0</v>
      </c>
      <c r="M55" s="8">
        <f t="shared" si="31"/>
        <v>0</v>
      </c>
    </row>
    <row r="56" spans="1:13">
      <c r="A56" s="5" t="s">
        <v>190</v>
      </c>
      <c r="B56" s="6" t="s">
        <v>191</v>
      </c>
      <c r="C56" s="4">
        <v>0</v>
      </c>
      <c r="D56" s="4">
        <v>387063.09</v>
      </c>
      <c r="E56" s="4">
        <f t="shared" si="26"/>
        <v>387063.09</v>
      </c>
      <c r="F56" s="4">
        <v>227544.05</v>
      </c>
      <c r="G56" s="31">
        <v>94380</v>
      </c>
      <c r="H56" s="31">
        <v>101290.82</v>
      </c>
      <c r="I56" s="4">
        <f t="shared" si="27"/>
        <v>126253.22999999998</v>
      </c>
      <c r="J56" s="4">
        <f t="shared" si="28"/>
        <v>285772.27</v>
      </c>
      <c r="K56" s="4">
        <f t="shared" si="29"/>
        <v>65139.040000000037</v>
      </c>
      <c r="L56" s="8">
        <f t="shared" si="30"/>
        <v>0.58787328443019449</v>
      </c>
      <c r="M56" s="8">
        <f t="shared" si="31"/>
        <v>0.26169072333918486</v>
      </c>
    </row>
    <row r="57" spans="1:13">
      <c r="A57" s="5" t="s">
        <v>192</v>
      </c>
      <c r="B57" s="6" t="s">
        <v>193</v>
      </c>
      <c r="C57" s="4">
        <v>0</v>
      </c>
      <c r="D57" s="4">
        <v>623835.9</v>
      </c>
      <c r="E57" s="4">
        <f t="shared" si="26"/>
        <v>623835.9</v>
      </c>
      <c r="F57" s="4">
        <v>427812.51</v>
      </c>
      <c r="G57" s="31">
        <v>43285.71</v>
      </c>
      <c r="H57" s="31">
        <v>159760.43</v>
      </c>
      <c r="I57" s="4">
        <f t="shared" si="27"/>
        <v>268052.08</v>
      </c>
      <c r="J57" s="4">
        <f t="shared" si="28"/>
        <v>464075.47000000003</v>
      </c>
      <c r="K57" s="4">
        <f t="shared" si="29"/>
        <v>152737.68000000002</v>
      </c>
      <c r="L57" s="8">
        <f t="shared" si="30"/>
        <v>0.68577731740029713</v>
      </c>
      <c r="M57" s="8">
        <f t="shared" si="31"/>
        <v>0.25609367784059878</v>
      </c>
    </row>
    <row r="58" spans="1:13">
      <c r="A58" s="5" t="s">
        <v>61</v>
      </c>
      <c r="B58" s="6" t="s">
        <v>62</v>
      </c>
      <c r="C58" s="4">
        <v>44867.740000000005</v>
      </c>
      <c r="D58" s="4">
        <v>127630.26</v>
      </c>
      <c r="E58" s="4">
        <f t="shared" si="26"/>
        <v>172498</v>
      </c>
      <c r="F58" s="4">
        <v>88520.35</v>
      </c>
      <c r="G58" s="31">
        <v>36644.44</v>
      </c>
      <c r="H58" s="31">
        <v>52684.07</v>
      </c>
      <c r="I58" s="4">
        <f t="shared" si="27"/>
        <v>35836.280000000006</v>
      </c>
      <c r="J58" s="4">
        <f t="shared" si="28"/>
        <v>119813.93</v>
      </c>
      <c r="K58" s="4">
        <f t="shared" si="29"/>
        <v>47333.209999999992</v>
      </c>
      <c r="L58" s="8">
        <f t="shared" si="30"/>
        <v>0.51316739904230779</v>
      </c>
      <c r="M58" s="8">
        <f t="shared" si="31"/>
        <v>0.30541843963408272</v>
      </c>
    </row>
    <row r="59" spans="1:13">
      <c r="A59" s="5" t="s">
        <v>63</v>
      </c>
      <c r="B59" s="6" t="s">
        <v>64</v>
      </c>
      <c r="C59" s="4">
        <v>9357.67</v>
      </c>
      <c r="D59" s="4">
        <v>-2923.97</v>
      </c>
      <c r="E59" s="4">
        <f t="shared" si="26"/>
        <v>6433.7000000000007</v>
      </c>
      <c r="F59" s="4">
        <v>1039.04</v>
      </c>
      <c r="G59" s="31">
        <v>150</v>
      </c>
      <c r="H59" s="31">
        <v>1039.04</v>
      </c>
      <c r="I59" s="4">
        <f t="shared" si="27"/>
        <v>0</v>
      </c>
      <c r="J59" s="4">
        <f t="shared" si="28"/>
        <v>5394.6600000000008</v>
      </c>
      <c r="K59" s="4">
        <f t="shared" si="29"/>
        <v>5244.6600000000008</v>
      </c>
      <c r="L59" s="8">
        <f t="shared" si="30"/>
        <v>0.16149960364953289</v>
      </c>
      <c r="M59" s="8">
        <f t="shared" si="31"/>
        <v>0.16149960364953289</v>
      </c>
    </row>
    <row r="60" spans="1:13">
      <c r="A60" s="5" t="s">
        <v>65</v>
      </c>
      <c r="B60" s="6" t="s">
        <v>66</v>
      </c>
      <c r="C60" s="4">
        <v>24114.63</v>
      </c>
      <c r="D60" s="4">
        <v>82706.240000000005</v>
      </c>
      <c r="E60" s="4">
        <f t="shared" si="26"/>
        <v>106820.87000000001</v>
      </c>
      <c r="F60" s="4">
        <v>63436.6</v>
      </c>
      <c r="G60" s="31">
        <v>13028.32</v>
      </c>
      <c r="H60" s="31">
        <v>61840.21</v>
      </c>
      <c r="I60" s="4">
        <f t="shared" si="27"/>
        <v>1596.3899999999994</v>
      </c>
      <c r="J60" s="4">
        <f t="shared" si="28"/>
        <v>44980.660000000011</v>
      </c>
      <c r="K60" s="4">
        <f t="shared" si="29"/>
        <v>30355.950000000012</v>
      </c>
      <c r="L60" s="8">
        <f t="shared" si="30"/>
        <v>0.59385960814586136</v>
      </c>
      <c r="M60" s="8">
        <f t="shared" si="31"/>
        <v>0.57891505658023557</v>
      </c>
    </row>
    <row r="61" spans="1:13">
      <c r="A61" s="5" t="s">
        <v>67</v>
      </c>
      <c r="B61" s="6" t="s">
        <v>68</v>
      </c>
      <c r="C61" s="4">
        <v>6896.1900000000005</v>
      </c>
      <c r="D61" s="4">
        <v>-1510.69</v>
      </c>
      <c r="E61" s="4">
        <f t="shared" si="26"/>
        <v>5385.5</v>
      </c>
      <c r="F61" s="4">
        <v>520</v>
      </c>
      <c r="G61" s="31">
        <v>910</v>
      </c>
      <c r="H61" s="31">
        <v>520</v>
      </c>
      <c r="I61" s="4">
        <f t="shared" si="27"/>
        <v>0</v>
      </c>
      <c r="J61" s="4">
        <f t="shared" si="28"/>
        <v>4865.5</v>
      </c>
      <c r="K61" s="4">
        <f t="shared" si="29"/>
        <v>3955.5</v>
      </c>
      <c r="L61" s="8">
        <f t="shared" si="30"/>
        <v>9.6555565871321136E-2</v>
      </c>
      <c r="M61" s="8">
        <f t="shared" si="31"/>
        <v>9.6555565871321136E-2</v>
      </c>
    </row>
    <row r="62" spans="1:13">
      <c r="A62" s="5" t="s">
        <v>69</v>
      </c>
      <c r="B62" s="6" t="s">
        <v>70</v>
      </c>
      <c r="C62" s="4">
        <v>34582.22</v>
      </c>
      <c r="D62" s="4">
        <v>8449.4699999999993</v>
      </c>
      <c r="E62" s="4">
        <f t="shared" si="26"/>
        <v>43031.69</v>
      </c>
      <c r="F62" s="4">
        <v>31839.02</v>
      </c>
      <c r="G62" s="31">
        <v>0</v>
      </c>
      <c r="H62" s="31">
        <v>25241.27</v>
      </c>
      <c r="I62" s="4">
        <f t="shared" si="27"/>
        <v>6597.75</v>
      </c>
      <c r="J62" s="4">
        <f t="shared" si="28"/>
        <v>17790.420000000002</v>
      </c>
      <c r="K62" s="4">
        <f t="shared" si="29"/>
        <v>11192.670000000002</v>
      </c>
      <c r="L62" s="8">
        <f t="shared" si="30"/>
        <v>0.73989703867080281</v>
      </c>
      <c r="M62" s="8">
        <f t="shared" si="31"/>
        <v>0.58657398768210123</v>
      </c>
    </row>
    <row r="63" spans="1:13">
      <c r="A63" s="5" t="s">
        <v>71</v>
      </c>
      <c r="B63" s="6" t="s">
        <v>72</v>
      </c>
      <c r="C63" s="4">
        <v>121029.28</v>
      </c>
      <c r="D63" s="4">
        <v>-42951.44</v>
      </c>
      <c r="E63" s="4">
        <f t="shared" si="26"/>
        <v>78077.84</v>
      </c>
      <c r="F63" s="4">
        <v>30503.040000000001</v>
      </c>
      <c r="G63" s="31">
        <v>7014.59</v>
      </c>
      <c r="H63" s="31">
        <v>21774.77</v>
      </c>
      <c r="I63" s="4">
        <f t="shared" si="27"/>
        <v>8728.27</v>
      </c>
      <c r="J63" s="4">
        <f t="shared" si="28"/>
        <v>56303.069999999992</v>
      </c>
      <c r="K63" s="4">
        <f t="shared" si="29"/>
        <v>40560.209999999992</v>
      </c>
      <c r="L63" s="8">
        <f t="shared" si="30"/>
        <v>0.39067474202667496</v>
      </c>
      <c r="M63" s="8">
        <f t="shared" si="31"/>
        <v>0.27888540461672612</v>
      </c>
    </row>
    <row r="64" spans="1:13">
      <c r="A64" s="5" t="s">
        <v>73</v>
      </c>
      <c r="B64" s="6" t="s">
        <v>74</v>
      </c>
      <c r="C64" s="4">
        <v>7000</v>
      </c>
      <c r="D64" s="4">
        <v>1440</v>
      </c>
      <c r="E64" s="4">
        <f t="shared" si="26"/>
        <v>8440</v>
      </c>
      <c r="F64" s="4">
        <v>2624.39</v>
      </c>
      <c r="G64" s="31">
        <v>3776.11</v>
      </c>
      <c r="H64" s="31">
        <v>2572.91</v>
      </c>
      <c r="I64" s="4">
        <f t="shared" si="27"/>
        <v>51.480000000000018</v>
      </c>
      <c r="J64" s="4">
        <f t="shared" si="28"/>
        <v>5867.09</v>
      </c>
      <c r="K64" s="4">
        <f t="shared" si="29"/>
        <v>2039.5000000000005</v>
      </c>
      <c r="L64" s="8">
        <f t="shared" si="30"/>
        <v>0.31094668246445495</v>
      </c>
      <c r="M64" s="8">
        <f t="shared" si="31"/>
        <v>0.30484715639810422</v>
      </c>
    </row>
    <row r="65" spans="1:13">
      <c r="A65" s="5" t="s">
        <v>75</v>
      </c>
      <c r="B65" s="6" t="s">
        <v>76</v>
      </c>
      <c r="C65" s="4">
        <v>2138.36</v>
      </c>
      <c r="D65" s="4">
        <v>0</v>
      </c>
      <c r="E65" s="4">
        <f t="shared" si="26"/>
        <v>2138.36</v>
      </c>
      <c r="F65" s="4">
        <v>1010</v>
      </c>
      <c r="G65" s="31">
        <v>24</v>
      </c>
      <c r="H65" s="31">
        <v>860</v>
      </c>
      <c r="I65" s="4">
        <f t="shared" si="27"/>
        <v>150</v>
      </c>
      <c r="J65" s="4">
        <f t="shared" si="28"/>
        <v>1278.3600000000001</v>
      </c>
      <c r="K65" s="4">
        <f t="shared" si="29"/>
        <v>1104.3600000000001</v>
      </c>
      <c r="L65" s="8">
        <f t="shared" si="30"/>
        <v>0.47232458519613157</v>
      </c>
      <c r="M65" s="8">
        <f t="shared" si="31"/>
        <v>0.40217736957294375</v>
      </c>
    </row>
    <row r="66" spans="1:13">
      <c r="A66" s="5" t="s">
        <v>77</v>
      </c>
      <c r="B66" s="6" t="s">
        <v>78</v>
      </c>
      <c r="C66" s="4">
        <v>5000</v>
      </c>
      <c r="D66" s="4">
        <v>0</v>
      </c>
      <c r="E66" s="4">
        <f t="shared" si="26"/>
        <v>5000</v>
      </c>
      <c r="F66" s="4">
        <v>1332.57</v>
      </c>
      <c r="G66" s="31">
        <v>3667.43</v>
      </c>
      <c r="H66" s="31">
        <v>1332.57</v>
      </c>
      <c r="I66" s="4">
        <f t="shared" si="27"/>
        <v>0</v>
      </c>
      <c r="J66" s="4">
        <f t="shared" si="28"/>
        <v>3667.4300000000003</v>
      </c>
      <c r="K66" s="4">
        <f t="shared" si="29"/>
        <v>0</v>
      </c>
      <c r="L66" s="8">
        <f t="shared" si="30"/>
        <v>0.26651399999999997</v>
      </c>
      <c r="M66" s="8">
        <f t="shared" si="31"/>
        <v>0.26651399999999997</v>
      </c>
    </row>
    <row r="67" spans="1:13">
      <c r="A67" s="5" t="s">
        <v>163</v>
      </c>
      <c r="B67" s="6" t="s">
        <v>164</v>
      </c>
      <c r="C67" s="4">
        <v>0</v>
      </c>
      <c r="D67" s="4">
        <v>39954</v>
      </c>
      <c r="E67" s="4">
        <f t="shared" si="26"/>
        <v>39954</v>
      </c>
      <c r="F67" s="4">
        <v>14975.13</v>
      </c>
      <c r="G67" s="31">
        <v>13729.06</v>
      </c>
      <c r="H67" s="31">
        <v>13834.13</v>
      </c>
      <c r="I67" s="4">
        <f t="shared" si="27"/>
        <v>1141</v>
      </c>
      <c r="J67" s="4">
        <f t="shared" si="28"/>
        <v>26119.870000000003</v>
      </c>
      <c r="K67" s="4">
        <f t="shared" si="29"/>
        <v>11249.810000000003</v>
      </c>
      <c r="L67" s="8">
        <f t="shared" si="30"/>
        <v>0.37480928067277369</v>
      </c>
      <c r="M67" s="8">
        <f t="shared" si="31"/>
        <v>0.34625143915502826</v>
      </c>
    </row>
    <row r="68" spans="1:13">
      <c r="A68" s="7" t="s">
        <v>79</v>
      </c>
      <c r="B68" s="6" t="s">
        <v>72</v>
      </c>
      <c r="C68" s="4">
        <v>165703.35999999999</v>
      </c>
      <c r="D68" s="4">
        <v>113469.75</v>
      </c>
      <c r="E68" s="4">
        <f t="shared" si="26"/>
        <v>279173.11</v>
      </c>
      <c r="F68" s="4">
        <v>223776.27</v>
      </c>
      <c r="G68" s="31">
        <v>25765.75</v>
      </c>
      <c r="H68" s="31">
        <v>145927.32999999999</v>
      </c>
      <c r="I68" s="4">
        <f t="shared" si="27"/>
        <v>77848.94</v>
      </c>
      <c r="J68" s="4">
        <f t="shared" si="28"/>
        <v>133245.78</v>
      </c>
      <c r="K68" s="4">
        <f t="shared" si="29"/>
        <v>29631.089999999997</v>
      </c>
      <c r="L68" s="8">
        <f t="shared" si="30"/>
        <v>0.80156813813479388</v>
      </c>
      <c r="M68" s="8">
        <f t="shared" si="31"/>
        <v>0.5227126996579291</v>
      </c>
    </row>
    <row r="69" spans="1:13">
      <c r="A69" s="5" t="s">
        <v>80</v>
      </c>
      <c r="B69" s="6" t="s">
        <v>74</v>
      </c>
      <c r="C69" s="4">
        <v>1000</v>
      </c>
      <c r="D69" s="4">
        <v>47651.199999999997</v>
      </c>
      <c r="E69" s="4">
        <f t="shared" si="26"/>
        <v>48651.199999999997</v>
      </c>
      <c r="F69" s="4">
        <v>8186.6</v>
      </c>
      <c r="G69" s="31">
        <v>13500</v>
      </c>
      <c r="H69" s="31">
        <v>8186.6</v>
      </c>
      <c r="I69" s="4">
        <f t="shared" si="27"/>
        <v>0</v>
      </c>
      <c r="J69" s="4">
        <f t="shared" si="28"/>
        <v>40464.6</v>
      </c>
      <c r="K69" s="4">
        <f t="shared" si="29"/>
        <v>26964.6</v>
      </c>
      <c r="L69" s="8">
        <f t="shared" si="30"/>
        <v>0.16827128621698953</v>
      </c>
      <c r="M69" s="8">
        <f t="shared" si="31"/>
        <v>0.16827128621698953</v>
      </c>
    </row>
    <row r="70" spans="1:13">
      <c r="A70" s="5" t="s">
        <v>81</v>
      </c>
      <c r="B70" s="6" t="s">
        <v>76</v>
      </c>
      <c r="C70" s="4">
        <v>16250</v>
      </c>
      <c r="D70" s="4">
        <v>143258.23000000001</v>
      </c>
      <c r="E70" s="4">
        <f t="shared" si="26"/>
        <v>159508.23000000001</v>
      </c>
      <c r="F70" s="4">
        <v>111493.37</v>
      </c>
      <c r="G70" s="31">
        <v>1050</v>
      </c>
      <c r="H70" s="31">
        <v>50026.77</v>
      </c>
      <c r="I70" s="4">
        <f t="shared" si="27"/>
        <v>61466.6</v>
      </c>
      <c r="J70" s="4">
        <f t="shared" si="28"/>
        <v>109481.46000000002</v>
      </c>
      <c r="K70" s="4">
        <f t="shared" si="29"/>
        <v>46964.860000000015</v>
      </c>
      <c r="L70" s="8">
        <f t="shared" si="30"/>
        <v>0.69898192713943341</v>
      </c>
      <c r="M70" s="8">
        <f t="shared" si="31"/>
        <v>0.31363127783437877</v>
      </c>
    </row>
    <row r="71" spans="1:13">
      <c r="A71" s="5" t="s">
        <v>82</v>
      </c>
      <c r="B71" s="6" t="s">
        <v>78</v>
      </c>
      <c r="C71" s="4">
        <v>37589.279999999999</v>
      </c>
      <c r="D71" s="4">
        <v>72192.36</v>
      </c>
      <c r="E71" s="4">
        <f t="shared" si="26"/>
        <v>109781.64</v>
      </c>
      <c r="F71" s="4">
        <v>27080</v>
      </c>
      <c r="G71" s="31">
        <v>11408</v>
      </c>
      <c r="H71" s="31">
        <v>14802</v>
      </c>
      <c r="I71" s="4">
        <f t="shared" si="27"/>
        <v>12278</v>
      </c>
      <c r="J71" s="4">
        <f t="shared" si="28"/>
        <v>94979.64</v>
      </c>
      <c r="K71" s="4">
        <f t="shared" si="29"/>
        <v>71293.64</v>
      </c>
      <c r="L71" s="8">
        <f t="shared" si="30"/>
        <v>0.24667148350124848</v>
      </c>
      <c r="M71" s="8">
        <f t="shared" si="31"/>
        <v>0.13483128872915362</v>
      </c>
    </row>
    <row r="72" spans="1:13">
      <c r="A72" s="5" t="s">
        <v>83</v>
      </c>
      <c r="B72" s="6" t="s">
        <v>165</v>
      </c>
      <c r="C72" s="4">
        <v>395909.20999999996</v>
      </c>
      <c r="D72" s="4">
        <v>91659.66</v>
      </c>
      <c r="E72" s="4">
        <f t="shared" si="26"/>
        <v>487568.87</v>
      </c>
      <c r="F72" s="4">
        <v>359320.09</v>
      </c>
      <c r="G72" s="31">
        <v>44880.14</v>
      </c>
      <c r="H72" s="31">
        <v>137149.28</v>
      </c>
      <c r="I72" s="4">
        <f t="shared" si="27"/>
        <v>222170.81000000003</v>
      </c>
      <c r="J72" s="4">
        <f t="shared" si="28"/>
        <v>350419.58999999997</v>
      </c>
      <c r="K72" s="4">
        <f t="shared" si="29"/>
        <v>83368.63999999997</v>
      </c>
      <c r="L72" s="8">
        <f t="shared" si="30"/>
        <v>0.73696273923312627</v>
      </c>
      <c r="M72" s="8">
        <f t="shared" si="31"/>
        <v>0.28129211776789603</v>
      </c>
    </row>
    <row r="73" spans="1:13">
      <c r="A73" s="5" t="s">
        <v>84</v>
      </c>
      <c r="B73" s="6" t="s">
        <v>85</v>
      </c>
      <c r="C73" s="4">
        <v>60607.119999999995</v>
      </c>
      <c r="D73" s="4">
        <v>45673.95</v>
      </c>
      <c r="E73" s="4">
        <f t="shared" si="26"/>
        <v>106281.06999999999</v>
      </c>
      <c r="F73" s="4">
        <v>63658.95</v>
      </c>
      <c r="G73" s="31">
        <v>9525</v>
      </c>
      <c r="H73" s="31">
        <v>39381.800000000003</v>
      </c>
      <c r="I73" s="4">
        <f t="shared" si="27"/>
        <v>24277.149999999994</v>
      </c>
      <c r="J73" s="4">
        <f t="shared" si="28"/>
        <v>66899.26999999999</v>
      </c>
      <c r="K73" s="4">
        <f t="shared" si="29"/>
        <v>33097.119999999995</v>
      </c>
      <c r="L73" s="8">
        <f t="shared" si="30"/>
        <v>0.5989679065143021</v>
      </c>
      <c r="M73" s="8">
        <f t="shared" si="31"/>
        <v>0.37054387954505918</v>
      </c>
    </row>
    <row r="74" spans="1:13">
      <c r="A74" s="5" t="s">
        <v>86</v>
      </c>
      <c r="B74" s="6" t="s">
        <v>87</v>
      </c>
      <c r="C74" s="4">
        <v>14000</v>
      </c>
      <c r="D74" s="4">
        <v>30793.86</v>
      </c>
      <c r="E74" s="4">
        <f t="shared" si="26"/>
        <v>44793.86</v>
      </c>
      <c r="F74" s="4">
        <v>0</v>
      </c>
      <c r="G74" s="31">
        <v>44673.86</v>
      </c>
      <c r="H74" s="31">
        <v>0</v>
      </c>
      <c r="I74" s="4">
        <f t="shared" si="27"/>
        <v>0</v>
      </c>
      <c r="J74" s="4">
        <f t="shared" si="28"/>
        <v>44793.86</v>
      </c>
      <c r="K74" s="4">
        <f t="shared" si="29"/>
        <v>120</v>
      </c>
      <c r="L74" s="8">
        <f t="shared" si="30"/>
        <v>0</v>
      </c>
      <c r="M74" s="8">
        <f t="shared" si="31"/>
        <v>0</v>
      </c>
    </row>
    <row r="75" spans="1:13">
      <c r="A75" s="5" t="s">
        <v>88</v>
      </c>
      <c r="B75" s="6" t="s">
        <v>89</v>
      </c>
      <c r="C75" s="4">
        <v>33187.599999999999</v>
      </c>
      <c r="D75" s="4">
        <v>18300</v>
      </c>
      <c r="E75" s="4">
        <f t="shared" si="26"/>
        <v>51487.6</v>
      </c>
      <c r="F75" s="4">
        <v>37412.5</v>
      </c>
      <c r="G75" s="31">
        <v>0</v>
      </c>
      <c r="H75" s="31">
        <v>26503.39</v>
      </c>
      <c r="I75" s="4">
        <f t="shared" si="27"/>
        <v>10909.11</v>
      </c>
      <c r="J75" s="4">
        <f t="shared" si="28"/>
        <v>24984.21</v>
      </c>
      <c r="K75" s="4">
        <f t="shared" si="29"/>
        <v>14075.099999999999</v>
      </c>
      <c r="L75" s="8">
        <f t="shared" si="30"/>
        <v>0.72663126655738475</v>
      </c>
      <c r="M75" s="8">
        <f t="shared" si="31"/>
        <v>0.51475287253629998</v>
      </c>
    </row>
    <row r="76" spans="1:13">
      <c r="A76" s="5" t="s">
        <v>90</v>
      </c>
      <c r="B76" s="6" t="s">
        <v>166</v>
      </c>
      <c r="C76" s="4">
        <v>0</v>
      </c>
      <c r="D76" s="4">
        <v>18912.8</v>
      </c>
      <c r="E76" s="4">
        <f t="shared" si="26"/>
        <v>18912.8</v>
      </c>
      <c r="F76" s="4">
        <v>6112.99</v>
      </c>
      <c r="G76" s="31">
        <v>5785.31</v>
      </c>
      <c r="H76" s="31">
        <v>6112.99</v>
      </c>
      <c r="I76" s="4">
        <f t="shared" si="27"/>
        <v>0</v>
      </c>
      <c r="J76" s="4">
        <f t="shared" si="28"/>
        <v>12799.81</v>
      </c>
      <c r="K76" s="4">
        <f t="shared" si="29"/>
        <v>7014.4999999999991</v>
      </c>
      <c r="L76" s="8">
        <f t="shared" si="30"/>
        <v>0.32321972420794381</v>
      </c>
      <c r="M76" s="8">
        <f t="shared" si="31"/>
        <v>0.32321972420794381</v>
      </c>
    </row>
    <row r="77" spans="1:13">
      <c r="A77" s="5" t="s">
        <v>91</v>
      </c>
      <c r="B77" s="6" t="s">
        <v>92</v>
      </c>
      <c r="C77" s="4">
        <v>298202.45999999996</v>
      </c>
      <c r="D77" s="4">
        <v>99873.98</v>
      </c>
      <c r="E77" s="4">
        <f t="shared" si="26"/>
        <v>398076.43999999994</v>
      </c>
      <c r="F77" s="4">
        <v>309336.77</v>
      </c>
      <c r="G77" s="31">
        <v>25832.28</v>
      </c>
      <c r="H77" s="31">
        <v>141660.32999999999</v>
      </c>
      <c r="I77" s="4">
        <f t="shared" si="27"/>
        <v>167676.44000000003</v>
      </c>
      <c r="J77" s="4">
        <f t="shared" si="28"/>
        <v>256416.10999999996</v>
      </c>
      <c r="K77" s="4">
        <f t="shared" si="29"/>
        <v>62907.389999999927</v>
      </c>
      <c r="L77" s="8">
        <f t="shared" si="30"/>
        <v>0.7770788193342969</v>
      </c>
      <c r="M77" s="8">
        <f t="shared" si="31"/>
        <v>0.35586213039887515</v>
      </c>
    </row>
    <row r="78" spans="1:13">
      <c r="A78" s="5" t="s">
        <v>93</v>
      </c>
      <c r="B78" s="6" t="s">
        <v>94</v>
      </c>
      <c r="C78" s="4">
        <v>25800</v>
      </c>
      <c r="D78" s="4">
        <v>780.3</v>
      </c>
      <c r="E78" s="4">
        <f t="shared" si="26"/>
        <v>26580.3</v>
      </c>
      <c r="F78" s="4">
        <v>3865.3</v>
      </c>
      <c r="G78" s="31">
        <v>198.93</v>
      </c>
      <c r="H78" s="31">
        <v>3865.3</v>
      </c>
      <c r="I78" s="4">
        <f t="shared" si="27"/>
        <v>0</v>
      </c>
      <c r="J78" s="4">
        <f t="shared" si="28"/>
        <v>22715</v>
      </c>
      <c r="K78" s="4">
        <f t="shared" si="29"/>
        <v>22516.07</v>
      </c>
      <c r="L78" s="8">
        <f t="shared" si="30"/>
        <v>0.14541972814452811</v>
      </c>
      <c r="M78" s="8">
        <f t="shared" si="31"/>
        <v>0.14541972814452811</v>
      </c>
    </row>
    <row r="79" spans="1:13">
      <c r="A79" s="5" t="s">
        <v>95</v>
      </c>
      <c r="B79" s="6" t="s">
        <v>96</v>
      </c>
      <c r="C79" s="4">
        <v>8000</v>
      </c>
      <c r="D79" s="4">
        <v>0</v>
      </c>
      <c r="E79" s="4">
        <f t="shared" si="26"/>
        <v>8000</v>
      </c>
      <c r="F79" s="4">
        <v>1785.71</v>
      </c>
      <c r="G79" s="31">
        <v>214.28999999999996</v>
      </c>
      <c r="H79" s="31">
        <v>1785.71</v>
      </c>
      <c r="I79" s="4">
        <f t="shared" si="27"/>
        <v>0</v>
      </c>
      <c r="J79" s="4">
        <f t="shared" si="28"/>
        <v>6214.29</v>
      </c>
      <c r="K79" s="4">
        <f t="shared" si="29"/>
        <v>6000</v>
      </c>
      <c r="L79" s="8">
        <f t="shared" si="30"/>
        <v>0.22321375000000002</v>
      </c>
      <c r="M79" s="8">
        <f t="shared" si="31"/>
        <v>0.22321375000000002</v>
      </c>
    </row>
    <row r="80" spans="1:13">
      <c r="A80" s="5" t="s">
        <v>97</v>
      </c>
      <c r="B80" s="6" t="s">
        <v>98</v>
      </c>
      <c r="C80" s="4">
        <v>36178.339999999997</v>
      </c>
      <c r="D80" s="4">
        <v>7209.82</v>
      </c>
      <c r="E80" s="4">
        <f t="shared" si="26"/>
        <v>43388.159999999996</v>
      </c>
      <c r="F80" s="4">
        <v>23933.34</v>
      </c>
      <c r="G80" s="31">
        <v>6292.67</v>
      </c>
      <c r="H80" s="31">
        <v>23933.34</v>
      </c>
      <c r="I80" s="4">
        <f t="shared" si="27"/>
        <v>0</v>
      </c>
      <c r="J80" s="4">
        <f t="shared" si="28"/>
        <v>19454.819999999996</v>
      </c>
      <c r="K80" s="4">
        <f t="shared" si="29"/>
        <v>13162.149999999996</v>
      </c>
      <c r="L80" s="8">
        <f t="shared" si="30"/>
        <v>0.55160993229489341</v>
      </c>
      <c r="M80" s="8">
        <f t="shared" si="31"/>
        <v>0.55160993229489341</v>
      </c>
    </row>
    <row r="81" spans="1:13">
      <c r="A81" s="5" t="s">
        <v>99</v>
      </c>
      <c r="B81" s="6" t="s">
        <v>100</v>
      </c>
      <c r="C81" s="4">
        <v>20000</v>
      </c>
      <c r="D81" s="4">
        <v>-14600</v>
      </c>
      <c r="E81" s="4">
        <f t="shared" si="26"/>
        <v>5400</v>
      </c>
      <c r="F81" s="4">
        <v>538.5</v>
      </c>
      <c r="G81" s="31">
        <v>62.5</v>
      </c>
      <c r="H81" s="31">
        <v>538.5</v>
      </c>
      <c r="I81" s="4">
        <f t="shared" si="27"/>
        <v>0</v>
      </c>
      <c r="J81" s="4">
        <f t="shared" si="28"/>
        <v>4861.5</v>
      </c>
      <c r="K81" s="4">
        <f t="shared" si="29"/>
        <v>4799</v>
      </c>
      <c r="L81" s="8">
        <f t="shared" si="30"/>
        <v>9.9722222222222226E-2</v>
      </c>
      <c r="M81" s="8">
        <f t="shared" si="31"/>
        <v>9.9722222222222226E-2</v>
      </c>
    </row>
    <row r="82" spans="1:13">
      <c r="A82" s="5" t="s">
        <v>200</v>
      </c>
      <c r="B82" s="6" t="s">
        <v>198</v>
      </c>
      <c r="C82" s="4"/>
      <c r="D82" s="4">
        <v>822.16</v>
      </c>
      <c r="E82" s="4">
        <f t="shared" si="26"/>
        <v>822.16</v>
      </c>
      <c r="F82" s="4">
        <v>131.03</v>
      </c>
      <c r="G82" s="31">
        <v>51.97</v>
      </c>
      <c r="H82" s="31">
        <v>131.03</v>
      </c>
      <c r="I82" s="4">
        <f t="shared" si="27"/>
        <v>0</v>
      </c>
      <c r="J82" s="4">
        <f t="shared" si="28"/>
        <v>691.13</v>
      </c>
      <c r="K82" s="4">
        <f t="shared" si="29"/>
        <v>639.16</v>
      </c>
      <c r="L82" s="8">
        <f t="shared" ref="L82" si="32">+F82/E82</f>
        <v>0.15937287146054296</v>
      </c>
      <c r="M82" s="8">
        <f t="shared" ref="M82" si="33">+H82/E82</f>
        <v>0.15937287146054296</v>
      </c>
    </row>
    <row r="83" spans="1:13">
      <c r="A83" s="5" t="s">
        <v>101</v>
      </c>
      <c r="B83" s="6" t="s">
        <v>102</v>
      </c>
      <c r="C83" s="4">
        <v>0</v>
      </c>
      <c r="D83" s="4">
        <v>500</v>
      </c>
      <c r="E83" s="4">
        <f t="shared" si="26"/>
        <v>500</v>
      </c>
      <c r="F83" s="4">
        <v>140</v>
      </c>
      <c r="G83" s="31">
        <v>360</v>
      </c>
      <c r="H83" s="31">
        <v>140</v>
      </c>
      <c r="I83" s="4">
        <f t="shared" si="27"/>
        <v>0</v>
      </c>
      <c r="J83" s="4">
        <f t="shared" si="28"/>
        <v>360</v>
      </c>
      <c r="K83" s="4">
        <f t="shared" si="29"/>
        <v>0</v>
      </c>
      <c r="L83" s="8">
        <f t="shared" si="30"/>
        <v>0.28000000000000003</v>
      </c>
      <c r="M83" s="8">
        <f t="shared" si="31"/>
        <v>0.28000000000000003</v>
      </c>
    </row>
    <row r="84" spans="1:13">
      <c r="A84" s="7" t="s">
        <v>103</v>
      </c>
      <c r="B84" s="6" t="s">
        <v>167</v>
      </c>
      <c r="C84" s="4">
        <v>25000</v>
      </c>
      <c r="D84" s="4">
        <v>-10000</v>
      </c>
      <c r="E84" s="4">
        <f t="shared" si="26"/>
        <v>15000</v>
      </c>
      <c r="F84" s="4">
        <v>1236.77</v>
      </c>
      <c r="G84" s="31">
        <v>319.83999999999997</v>
      </c>
      <c r="H84" s="31">
        <v>1236.77</v>
      </c>
      <c r="I84" s="4">
        <f t="shared" si="27"/>
        <v>0</v>
      </c>
      <c r="J84" s="4">
        <f t="shared" si="28"/>
        <v>13763.23</v>
      </c>
      <c r="K84" s="4">
        <f t="shared" si="29"/>
        <v>13443.39</v>
      </c>
      <c r="L84" s="8">
        <f t="shared" si="30"/>
        <v>8.2451333333333335E-2</v>
      </c>
      <c r="M84" s="8">
        <f t="shared" si="31"/>
        <v>8.2451333333333335E-2</v>
      </c>
    </row>
    <row r="85" spans="1:13">
      <c r="A85" s="7" t="s">
        <v>104</v>
      </c>
      <c r="B85" s="6" t="s">
        <v>105</v>
      </c>
      <c r="C85" s="4">
        <v>922.4</v>
      </c>
      <c r="D85" s="4">
        <v>-922.4</v>
      </c>
      <c r="E85" s="4">
        <f t="shared" si="26"/>
        <v>0</v>
      </c>
      <c r="F85" s="4">
        <v>0</v>
      </c>
      <c r="G85" s="31">
        <v>0</v>
      </c>
      <c r="H85" s="31">
        <v>0</v>
      </c>
      <c r="I85" s="4">
        <f t="shared" si="27"/>
        <v>0</v>
      </c>
      <c r="J85" s="4">
        <f t="shared" si="28"/>
        <v>0</v>
      </c>
      <c r="K85" s="4">
        <f t="shared" si="29"/>
        <v>0</v>
      </c>
      <c r="L85" s="8">
        <v>0</v>
      </c>
      <c r="M85" s="8">
        <v>0</v>
      </c>
    </row>
    <row r="86" spans="1:13">
      <c r="A86" s="5" t="s">
        <v>106</v>
      </c>
      <c r="B86" s="6" t="s">
        <v>107</v>
      </c>
      <c r="C86" s="4">
        <v>183790.69</v>
      </c>
      <c r="D86" s="4">
        <v>46016.3</v>
      </c>
      <c r="E86" s="4">
        <f t="shared" si="26"/>
        <v>229806.99</v>
      </c>
      <c r="F86" s="4">
        <v>143825.92000000001</v>
      </c>
      <c r="G86" s="31">
        <v>16709.060000000001</v>
      </c>
      <c r="H86" s="31">
        <v>142321.5</v>
      </c>
      <c r="I86" s="4">
        <f t="shared" si="27"/>
        <v>1504.4200000000128</v>
      </c>
      <c r="J86" s="4">
        <f t="shared" si="28"/>
        <v>87485.489999999991</v>
      </c>
      <c r="K86" s="4">
        <f t="shared" si="29"/>
        <v>69272.00999999998</v>
      </c>
      <c r="L86" s="8">
        <f t="shared" si="30"/>
        <v>0.62585528838787718</v>
      </c>
      <c r="M86" s="8">
        <f t="shared" si="31"/>
        <v>0.61930883825596428</v>
      </c>
    </row>
    <row r="87" spans="1:13">
      <c r="A87" s="5" t="s">
        <v>201</v>
      </c>
      <c r="B87" s="6" t="s">
        <v>74</v>
      </c>
      <c r="C87" s="4"/>
      <c r="D87" s="4">
        <v>3000</v>
      </c>
      <c r="E87" s="4">
        <f t="shared" si="26"/>
        <v>3000</v>
      </c>
      <c r="F87" s="4">
        <v>0</v>
      </c>
      <c r="G87" s="31"/>
      <c r="H87" s="31">
        <v>0</v>
      </c>
      <c r="I87" s="4">
        <f t="shared" si="27"/>
        <v>0</v>
      </c>
      <c r="J87" s="4">
        <f t="shared" si="28"/>
        <v>3000</v>
      </c>
      <c r="K87" s="4">
        <f t="shared" si="29"/>
        <v>3000</v>
      </c>
      <c r="L87" s="8">
        <v>0</v>
      </c>
      <c r="M87" s="8">
        <v>0</v>
      </c>
    </row>
    <row r="88" spans="1:13">
      <c r="A88" s="5" t="s">
        <v>108</v>
      </c>
      <c r="B88" s="6" t="s">
        <v>109</v>
      </c>
      <c r="C88" s="4">
        <v>3000</v>
      </c>
      <c r="D88" s="4">
        <v>-1500</v>
      </c>
      <c r="E88" s="4">
        <f t="shared" si="26"/>
        <v>1500</v>
      </c>
      <c r="F88" s="4">
        <v>469.3</v>
      </c>
      <c r="G88" s="31">
        <v>0</v>
      </c>
      <c r="H88" s="31">
        <v>469.3</v>
      </c>
      <c r="I88" s="4">
        <f t="shared" si="27"/>
        <v>0</v>
      </c>
      <c r="J88" s="4">
        <f t="shared" si="28"/>
        <v>1030.7</v>
      </c>
      <c r="K88" s="4">
        <f t="shared" si="29"/>
        <v>1030.7</v>
      </c>
      <c r="L88" s="8">
        <f t="shared" si="30"/>
        <v>0.31286666666666668</v>
      </c>
      <c r="M88" s="8">
        <f t="shared" si="31"/>
        <v>0.31286666666666668</v>
      </c>
    </row>
    <row r="89" spans="1:13">
      <c r="A89" s="5" t="s">
        <v>202</v>
      </c>
      <c r="B89" s="6" t="s">
        <v>199</v>
      </c>
      <c r="C89" s="4">
        <v>0</v>
      </c>
      <c r="D89" s="4">
        <v>87589.66</v>
      </c>
      <c r="E89" s="4">
        <f t="shared" si="26"/>
        <v>87589.66</v>
      </c>
      <c r="F89" s="4">
        <v>0</v>
      </c>
      <c r="G89" s="31">
        <v>0</v>
      </c>
      <c r="H89" s="31">
        <v>0</v>
      </c>
      <c r="I89" s="4">
        <f t="shared" si="27"/>
        <v>0</v>
      </c>
      <c r="J89" s="4">
        <f t="shared" si="28"/>
        <v>87589.66</v>
      </c>
      <c r="K89" s="4">
        <f t="shared" si="29"/>
        <v>87589.66</v>
      </c>
      <c r="L89" s="8">
        <f t="shared" si="30"/>
        <v>0</v>
      </c>
      <c r="M89" s="8">
        <f t="shared" si="31"/>
        <v>0</v>
      </c>
    </row>
    <row r="90" spans="1:13">
      <c r="A90" s="5" t="s">
        <v>168</v>
      </c>
      <c r="B90" s="6" t="s">
        <v>169</v>
      </c>
      <c r="C90" s="4">
        <v>12000</v>
      </c>
      <c r="D90" s="4">
        <v>14500</v>
      </c>
      <c r="E90" s="4">
        <f t="shared" si="26"/>
        <v>26500</v>
      </c>
      <c r="F90" s="4">
        <v>15920.59</v>
      </c>
      <c r="G90" s="31">
        <v>0</v>
      </c>
      <c r="H90" s="31">
        <v>0</v>
      </c>
      <c r="I90" s="4">
        <f t="shared" si="27"/>
        <v>15920.59</v>
      </c>
      <c r="J90" s="4">
        <f t="shared" si="28"/>
        <v>26500</v>
      </c>
      <c r="K90" s="4">
        <f t="shared" si="29"/>
        <v>10579.41</v>
      </c>
      <c r="L90" s="8">
        <f t="shared" si="30"/>
        <v>0.60077698113207545</v>
      </c>
      <c r="M90" s="8">
        <f t="shared" si="31"/>
        <v>0</v>
      </c>
    </row>
    <row r="91" spans="1:13">
      <c r="A91" s="5" t="s">
        <v>176</v>
      </c>
      <c r="B91" s="6" t="s">
        <v>177</v>
      </c>
      <c r="C91" s="4">
        <v>0</v>
      </c>
      <c r="D91" s="4">
        <v>436565.31</v>
      </c>
      <c r="E91" s="4">
        <f t="shared" si="26"/>
        <v>436565.31</v>
      </c>
      <c r="F91" s="4">
        <v>246305.35</v>
      </c>
      <c r="G91" s="31">
        <v>71233.03</v>
      </c>
      <c r="H91" s="31">
        <v>0</v>
      </c>
      <c r="I91" s="4">
        <f t="shared" si="27"/>
        <v>246305.35</v>
      </c>
      <c r="J91" s="4">
        <f t="shared" si="28"/>
        <v>436565.31</v>
      </c>
      <c r="K91" s="4">
        <f t="shared" si="29"/>
        <v>119026.93</v>
      </c>
      <c r="L91" s="8">
        <f t="shared" si="30"/>
        <v>0.56418900988720333</v>
      </c>
      <c r="M91" s="8">
        <f t="shared" si="31"/>
        <v>0</v>
      </c>
    </row>
    <row r="92" spans="1:13">
      <c r="A92" s="5" t="s">
        <v>110</v>
      </c>
      <c r="B92" s="6" t="s">
        <v>111</v>
      </c>
      <c r="C92" s="4">
        <v>36200</v>
      </c>
      <c r="D92" s="4">
        <v>0</v>
      </c>
      <c r="E92" s="4">
        <f t="shared" si="26"/>
        <v>36200</v>
      </c>
      <c r="F92" s="4">
        <v>19718.97</v>
      </c>
      <c r="G92" s="31">
        <v>13385.03</v>
      </c>
      <c r="H92" s="31">
        <v>19718.97</v>
      </c>
      <c r="I92" s="4">
        <f t="shared" si="27"/>
        <v>0</v>
      </c>
      <c r="J92" s="4">
        <f t="shared" si="28"/>
        <v>16481.03</v>
      </c>
      <c r="K92" s="4">
        <f t="shared" si="29"/>
        <v>3095.9999999999982</v>
      </c>
      <c r="L92" s="8">
        <f t="shared" si="30"/>
        <v>0.54472292817679557</v>
      </c>
      <c r="M92" s="8">
        <f t="shared" si="31"/>
        <v>0.54472292817679557</v>
      </c>
    </row>
    <row r="93" spans="1:13">
      <c r="A93" s="5" t="s">
        <v>112</v>
      </c>
      <c r="B93" s="6" t="s">
        <v>113</v>
      </c>
      <c r="C93" s="4">
        <v>18964.8</v>
      </c>
      <c r="D93" s="4">
        <v>3500</v>
      </c>
      <c r="E93" s="4">
        <f t="shared" si="26"/>
        <v>22464.799999999999</v>
      </c>
      <c r="F93" s="4">
        <v>15014.58</v>
      </c>
      <c r="G93" s="31">
        <v>0</v>
      </c>
      <c r="H93" s="31">
        <v>11841.54</v>
      </c>
      <c r="I93" s="4">
        <f t="shared" si="27"/>
        <v>3173.0399999999991</v>
      </c>
      <c r="J93" s="4">
        <f t="shared" si="28"/>
        <v>10623.259999999998</v>
      </c>
      <c r="K93" s="4">
        <f t="shared" si="29"/>
        <v>7450.2199999999993</v>
      </c>
      <c r="L93" s="8">
        <f t="shared" si="30"/>
        <v>0.66836027919233643</v>
      </c>
      <c r="M93" s="8">
        <f t="shared" si="31"/>
        <v>0.52711530928385741</v>
      </c>
    </row>
    <row r="94" spans="1:13">
      <c r="A94" s="5" t="s">
        <v>178</v>
      </c>
      <c r="B94" s="6" t="s">
        <v>179</v>
      </c>
      <c r="C94" s="4">
        <v>0</v>
      </c>
      <c r="D94" s="4">
        <v>7995.48</v>
      </c>
      <c r="E94" s="4">
        <f t="shared" si="26"/>
        <v>7995.48</v>
      </c>
      <c r="F94" s="4">
        <v>7995.48</v>
      </c>
      <c r="G94" s="31">
        <v>0</v>
      </c>
      <c r="H94" s="31">
        <v>7995.48</v>
      </c>
      <c r="I94" s="4">
        <f t="shared" si="27"/>
        <v>0</v>
      </c>
      <c r="J94" s="4">
        <f t="shared" si="28"/>
        <v>0</v>
      </c>
      <c r="K94" s="4">
        <f t="shared" si="29"/>
        <v>0</v>
      </c>
      <c r="L94" s="8">
        <f t="shared" si="30"/>
        <v>1</v>
      </c>
      <c r="M94" s="8">
        <f t="shared" si="31"/>
        <v>1</v>
      </c>
    </row>
    <row r="95" spans="1:13">
      <c r="A95" s="5" t="s">
        <v>114</v>
      </c>
      <c r="B95" s="6" t="s">
        <v>115</v>
      </c>
      <c r="C95" s="4">
        <v>0</v>
      </c>
      <c r="D95" s="4">
        <v>48000</v>
      </c>
      <c r="E95" s="4">
        <f t="shared" si="26"/>
        <v>48000</v>
      </c>
      <c r="F95" s="4">
        <v>36335.06</v>
      </c>
      <c r="G95" s="31">
        <v>0</v>
      </c>
      <c r="H95" s="31">
        <v>36335.06</v>
      </c>
      <c r="I95" s="4">
        <f t="shared" si="27"/>
        <v>0</v>
      </c>
      <c r="J95" s="4">
        <f t="shared" si="28"/>
        <v>11664.940000000002</v>
      </c>
      <c r="K95" s="4">
        <f t="shared" si="29"/>
        <v>11664.940000000002</v>
      </c>
      <c r="L95" s="8">
        <f t="shared" si="30"/>
        <v>0.7569804166666666</v>
      </c>
      <c r="M95" s="8">
        <f t="shared" si="31"/>
        <v>0.7569804166666666</v>
      </c>
    </row>
    <row r="96" spans="1:13">
      <c r="A96" s="5" t="s">
        <v>180</v>
      </c>
      <c r="B96" s="6" t="s">
        <v>181</v>
      </c>
      <c r="C96" s="4">
        <v>0</v>
      </c>
      <c r="D96" s="4">
        <v>4559.54</v>
      </c>
      <c r="E96" s="4">
        <f t="shared" si="26"/>
        <v>4559.54</v>
      </c>
      <c r="F96" s="4">
        <v>4559.54</v>
      </c>
      <c r="G96" s="31">
        <v>0</v>
      </c>
      <c r="H96" s="31">
        <v>4559.54</v>
      </c>
      <c r="I96" s="4">
        <f t="shared" si="27"/>
        <v>0</v>
      </c>
      <c r="J96" s="4">
        <f t="shared" si="28"/>
        <v>0</v>
      </c>
      <c r="K96" s="4">
        <f t="shared" si="29"/>
        <v>0</v>
      </c>
      <c r="L96" s="8">
        <f t="shared" si="30"/>
        <v>1</v>
      </c>
      <c r="M96" s="8">
        <f t="shared" si="31"/>
        <v>1</v>
      </c>
    </row>
    <row r="97" spans="1:14">
      <c r="A97" s="5" t="s">
        <v>116</v>
      </c>
      <c r="B97" s="6" t="s">
        <v>170</v>
      </c>
      <c r="C97" s="4">
        <v>0</v>
      </c>
      <c r="D97" s="4">
        <v>40342.080000000002</v>
      </c>
      <c r="E97" s="4">
        <f t="shared" si="26"/>
        <v>40342.080000000002</v>
      </c>
      <c r="F97" s="4">
        <v>40342.050000000003</v>
      </c>
      <c r="G97" s="31">
        <v>0</v>
      </c>
      <c r="H97" s="31">
        <v>40342.050000000003</v>
      </c>
      <c r="I97" s="4">
        <f t="shared" si="27"/>
        <v>0</v>
      </c>
      <c r="J97" s="4">
        <f t="shared" si="28"/>
        <v>2.9999999998835847E-2</v>
      </c>
      <c r="K97" s="4">
        <f t="shared" si="29"/>
        <v>2.9999999998835847E-2</v>
      </c>
      <c r="L97" s="8">
        <f t="shared" si="30"/>
        <v>0.99999925635961262</v>
      </c>
      <c r="M97" s="8">
        <f t="shared" si="31"/>
        <v>0.99999925635961262</v>
      </c>
    </row>
    <row r="98" spans="1:14">
      <c r="A98" s="5" t="s">
        <v>117</v>
      </c>
      <c r="B98" s="6" t="s">
        <v>74</v>
      </c>
      <c r="C98" s="4">
        <v>31100</v>
      </c>
      <c r="D98" s="4">
        <v>20128.13</v>
      </c>
      <c r="E98" s="4">
        <f t="shared" ref="E98:E100" si="34">+C98+D98</f>
        <v>51228.130000000005</v>
      </c>
      <c r="F98" s="4">
        <v>22733.77</v>
      </c>
      <c r="G98" s="31">
        <v>18632.14</v>
      </c>
      <c r="H98" s="31">
        <v>16318.16</v>
      </c>
      <c r="I98" s="4">
        <f t="shared" ref="I98:I100" si="35">+F98-H98</f>
        <v>6415.6100000000006</v>
      </c>
      <c r="J98" s="4">
        <f t="shared" ref="J98:J100" si="36">+E98-H98</f>
        <v>34909.97</v>
      </c>
      <c r="K98" s="4">
        <f t="shared" ref="K98:K100" si="37">+E98-F98-G98</f>
        <v>9862.2200000000048</v>
      </c>
      <c r="L98" s="8">
        <f t="shared" ref="L98:L100" si="38">+F98/E98</f>
        <v>0.44377512901603083</v>
      </c>
      <c r="M98" s="8">
        <f t="shared" ref="M98:M100" si="39">+H98/E98</f>
        <v>0.31853905266501037</v>
      </c>
    </row>
    <row r="99" spans="1:14">
      <c r="A99" s="5" t="s">
        <v>171</v>
      </c>
      <c r="B99" s="6" t="s">
        <v>76</v>
      </c>
      <c r="C99" s="4">
        <v>0</v>
      </c>
      <c r="D99" s="4">
        <v>44755.14</v>
      </c>
      <c r="E99" s="4">
        <f t="shared" si="34"/>
        <v>44755.14</v>
      </c>
      <c r="F99" s="4">
        <v>22236.17</v>
      </c>
      <c r="G99" s="31">
        <v>4960</v>
      </c>
      <c r="H99" s="31">
        <v>22014.41</v>
      </c>
      <c r="I99" s="4">
        <f t="shared" si="35"/>
        <v>221.7599999999984</v>
      </c>
      <c r="J99" s="4">
        <f t="shared" si="36"/>
        <v>22740.73</v>
      </c>
      <c r="K99" s="4">
        <f t="shared" si="37"/>
        <v>17558.97</v>
      </c>
      <c r="L99" s="8">
        <f t="shared" si="38"/>
        <v>0.49684058635499739</v>
      </c>
      <c r="M99" s="8">
        <f t="shared" si="39"/>
        <v>0.49188562475729047</v>
      </c>
    </row>
    <row r="100" spans="1:14">
      <c r="A100" s="5" t="s">
        <v>118</v>
      </c>
      <c r="B100" s="6" t="s">
        <v>119</v>
      </c>
      <c r="C100" s="4">
        <v>81133.490000000005</v>
      </c>
      <c r="D100" s="4">
        <v>-6859.44</v>
      </c>
      <c r="E100" s="4">
        <f t="shared" si="34"/>
        <v>74274.05</v>
      </c>
      <c r="F100" s="4">
        <v>51233.89</v>
      </c>
      <c r="G100" s="31">
        <v>12691.39</v>
      </c>
      <c r="H100" s="31">
        <v>45754.06</v>
      </c>
      <c r="I100" s="4">
        <f t="shared" si="35"/>
        <v>5479.8300000000017</v>
      </c>
      <c r="J100" s="4">
        <f t="shared" si="36"/>
        <v>28519.990000000005</v>
      </c>
      <c r="K100" s="4">
        <f t="shared" si="37"/>
        <v>10348.770000000004</v>
      </c>
      <c r="L100" s="8">
        <f t="shared" si="38"/>
        <v>0.68979529189535238</v>
      </c>
      <c r="M100" s="8">
        <f t="shared" si="39"/>
        <v>0.61601676494011026</v>
      </c>
    </row>
    <row r="101" spans="1:14" s="22" customFormat="1">
      <c r="A101" s="46" t="s">
        <v>122</v>
      </c>
      <c r="B101" s="46"/>
      <c r="C101" s="20">
        <f t="shared" ref="C101:K101" si="40">SUM(C33:C100)</f>
        <v>5585402.2700000005</v>
      </c>
      <c r="D101" s="20">
        <f t="shared" si="40"/>
        <v>2307703.7100000004</v>
      </c>
      <c r="E101" s="20">
        <f t="shared" si="40"/>
        <v>7893105.9800000014</v>
      </c>
      <c r="F101" s="20">
        <f t="shared" si="40"/>
        <v>5068982.7599999979</v>
      </c>
      <c r="G101" s="32">
        <f t="shared" si="40"/>
        <v>721723.9500000003</v>
      </c>
      <c r="H101" s="20">
        <f t="shared" si="40"/>
        <v>3521112.6399999997</v>
      </c>
      <c r="I101" s="20">
        <f>SUM(I33:I100)</f>
        <v>1547870.1200000003</v>
      </c>
      <c r="J101" s="20">
        <f t="shared" si="40"/>
        <v>4371993.34</v>
      </c>
      <c r="K101" s="20">
        <f t="shared" si="40"/>
        <v>2102399.2699999991</v>
      </c>
      <c r="L101" s="21">
        <f>+F101/E101</f>
        <v>0.6422038134093313</v>
      </c>
      <c r="M101" s="21">
        <f t="shared" ref="M101" si="41">+H101/E101</f>
        <v>0.44609975451007428</v>
      </c>
    </row>
    <row r="102" spans="1:14" s="22" customFormat="1" ht="16.5" customHeight="1">
      <c r="A102" s="23"/>
      <c r="B102" s="23"/>
      <c r="C102" s="24"/>
      <c r="D102" s="24"/>
      <c r="E102" s="24"/>
      <c r="F102" s="24"/>
      <c r="G102" s="33"/>
      <c r="H102" s="24"/>
      <c r="I102" s="24"/>
      <c r="J102" s="24"/>
      <c r="K102" s="24"/>
      <c r="L102" s="25"/>
      <c r="M102" s="25"/>
    </row>
    <row r="103" spans="1:14" ht="54.75" customHeight="1">
      <c r="A103" s="47" t="s">
        <v>15</v>
      </c>
      <c r="B103" s="48"/>
      <c r="C103" s="48"/>
      <c r="D103" s="48"/>
      <c r="E103" s="48"/>
      <c r="F103" s="48"/>
      <c r="G103" s="49"/>
      <c r="I103" s="26"/>
      <c r="J103" s="26"/>
      <c r="K103" s="26"/>
      <c r="L103" s="26"/>
      <c r="M103" s="26"/>
    </row>
    <row r="104" spans="1:14" ht="19.5" customHeight="1">
      <c r="A104" s="54" t="s">
        <v>9</v>
      </c>
      <c r="B104" s="55"/>
      <c r="C104" s="55"/>
      <c r="D104" s="56"/>
      <c r="E104" s="57">
        <v>41182</v>
      </c>
      <c r="F104" s="44"/>
      <c r="G104" s="45"/>
    </row>
    <row r="105" spans="1:14" ht="21" customHeight="1">
      <c r="A105" s="54" t="s">
        <v>13</v>
      </c>
      <c r="B105" s="55"/>
      <c r="C105" s="55"/>
      <c r="D105" s="55"/>
      <c r="E105" s="50" t="s">
        <v>124</v>
      </c>
      <c r="F105" s="44"/>
      <c r="G105" s="45"/>
    </row>
    <row r="106" spans="1:14" ht="21" customHeight="1">
      <c r="A106" s="54" t="s">
        <v>14</v>
      </c>
      <c r="B106" s="55"/>
      <c r="C106" s="55"/>
      <c r="D106" s="55"/>
      <c r="E106" s="50" t="s">
        <v>125</v>
      </c>
      <c r="F106" s="44"/>
      <c r="G106" s="45"/>
    </row>
    <row r="107" spans="1:14" ht="33.75" customHeight="1">
      <c r="A107" s="54" t="s">
        <v>10</v>
      </c>
      <c r="B107" s="55"/>
      <c r="C107" s="55"/>
      <c r="D107" s="55"/>
      <c r="E107" s="43" t="s">
        <v>126</v>
      </c>
      <c r="F107" s="44"/>
      <c r="G107" s="45"/>
    </row>
    <row r="108" spans="1:14" ht="31.5" customHeight="1">
      <c r="A108" s="54" t="s">
        <v>11</v>
      </c>
      <c r="B108" s="55"/>
      <c r="C108" s="55"/>
      <c r="D108" s="55"/>
      <c r="E108" s="50" t="s">
        <v>127</v>
      </c>
      <c r="F108" s="44"/>
      <c r="G108" s="45"/>
    </row>
    <row r="109" spans="1:14">
      <c r="A109" s="11"/>
      <c r="B109" s="11"/>
      <c r="C109" s="11"/>
      <c r="D109" s="11"/>
      <c r="E109" s="11"/>
    </row>
    <row r="110" spans="1:14" ht="15" customHeight="1">
      <c r="A110" s="51" t="s">
        <v>12</v>
      </c>
      <c r="B110" s="52"/>
      <c r="C110" s="52"/>
      <c r="D110" s="52"/>
      <c r="E110" s="52"/>
      <c r="F110" s="52"/>
      <c r="G110" s="52"/>
      <c r="H110" s="52"/>
      <c r="I110" s="52"/>
      <c r="J110" s="52"/>
      <c r="K110" s="52"/>
      <c r="L110" s="52"/>
      <c r="M110" s="53"/>
      <c r="N110" s="16"/>
    </row>
  </sheetData>
  <mergeCells count="18">
    <mergeCell ref="E108:G108"/>
    <mergeCell ref="A110:M110"/>
    <mergeCell ref="A104:D104"/>
    <mergeCell ref="A105:D105"/>
    <mergeCell ref="A106:D106"/>
    <mergeCell ref="A107:D107"/>
    <mergeCell ref="A108:D108"/>
    <mergeCell ref="E104:G104"/>
    <mergeCell ref="E105:G105"/>
    <mergeCell ref="E106:G106"/>
    <mergeCell ref="A1:L1"/>
    <mergeCell ref="A2:B3"/>
    <mergeCell ref="A6:M6"/>
    <mergeCell ref="A7:M7"/>
    <mergeCell ref="E107:G107"/>
    <mergeCell ref="A101:B101"/>
    <mergeCell ref="A103:G103"/>
    <mergeCell ref="A32:B32"/>
  </mergeCells>
  <hyperlinks>
    <hyperlink ref="E107" r:id="rId1"/>
  </hyperlinks>
  <printOptions horizontalCentered="1" verticalCentered="1"/>
  <pageMargins left="0" right="0" top="0" bottom="0" header="0" footer="0"/>
  <pageSetup paperSize="9" scale="6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 ANUAL QUITO TURISMO</vt:lpstr>
      <vt:lpstr>'PRESUPUESTO ANUAL QUITO TURISMO'!Área_de_impresión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cp:lastModifiedBy>
  <cp:lastPrinted>2011-07-21T22:14:35Z</cp:lastPrinted>
  <dcterms:created xsi:type="dcterms:W3CDTF">2011-05-04T15:59:24Z</dcterms:created>
  <dcterms:modified xsi:type="dcterms:W3CDTF">2012-10-09T17:49:22Z</dcterms:modified>
</cp:coreProperties>
</file>