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labat\Desktop\Quito Turismo\6. Producto 6\"/>
    </mc:Choice>
  </mc:AlternateContent>
  <bookViews>
    <workbookView xWindow="0" yWindow="0" windowWidth="15360" windowHeight="7755" tabRatio="897"/>
  </bookViews>
  <sheets>
    <sheet name="Contenidos " sheetId="32" r:id="rId1"/>
    <sheet name="0. Guía de uso" sheetId="33" r:id="rId2"/>
    <sheet name="Matriz selección prod" sheetId="28" state="hidden" r:id="rId3"/>
    <sheet name="1. Matriz producto" sheetId="18" r:id="rId4"/>
    <sheet name="2. Resumen" sheetId="19" r:id="rId5"/>
    <sheet name="3. Atractividad" sheetId="36" r:id="rId6"/>
    <sheet name="3. Competitividad" sheetId="35" r:id="rId7"/>
    <sheet name="4. Variables (base-100)" sheetId="34" r:id="rId8"/>
    <sheet name="5. Variables (datos)" sheetId="24" r:id="rId9"/>
  </sheets>
  <definedNames>
    <definedName name="_xlnm._FilterDatabase" localSheetId="5" hidden="1">'3. Atractividad'!$A$3:$I$3</definedName>
    <definedName name="_xlnm._FilterDatabase" localSheetId="6" hidden="1">'3. Competitividad'!$A$3:$I$3</definedName>
    <definedName name="_xlnm._FilterDatabase" localSheetId="7" hidden="1">'4. Variables (base-100)'!$A$3:$I$3</definedName>
    <definedName name="_xlnm._FilterDatabase" localSheetId="8" hidden="1">'5. Variables (datos)'!$A$3:$I$3</definedName>
  </definedNames>
  <calcPr calcId="162913" calcOnSave="0"/>
</workbook>
</file>

<file path=xl/calcChain.xml><?xml version="1.0" encoding="utf-8"?>
<calcChain xmlns="http://schemas.openxmlformats.org/spreadsheetml/2006/main">
  <c r="X5" i="24" l="1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A4" i="36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A4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A5" i="35"/>
  <c r="S6" i="34"/>
  <c r="T6" i="34"/>
  <c r="U6" i="34"/>
  <c r="V6" i="34"/>
  <c r="W6" i="34"/>
  <c r="S7" i="34"/>
  <c r="T7" i="34"/>
  <c r="U7" i="34"/>
  <c r="V7" i="34"/>
  <c r="W7" i="34"/>
  <c r="S8" i="34"/>
  <c r="T8" i="34"/>
  <c r="U8" i="34"/>
  <c r="V8" i="34"/>
  <c r="W8" i="34"/>
  <c r="S9" i="34"/>
  <c r="T9" i="34"/>
  <c r="U9" i="34"/>
  <c r="V9" i="34"/>
  <c r="W9" i="34"/>
  <c r="S10" i="34"/>
  <c r="T10" i="34"/>
  <c r="U10" i="34"/>
  <c r="V10" i="34"/>
  <c r="W10" i="34"/>
  <c r="S11" i="34"/>
  <c r="T11" i="34"/>
  <c r="U11" i="34"/>
  <c r="V11" i="34"/>
  <c r="W11" i="34"/>
  <c r="S12" i="34"/>
  <c r="T12" i="34"/>
  <c r="U12" i="34"/>
  <c r="V12" i="34"/>
  <c r="W12" i="34"/>
  <c r="S13" i="34"/>
  <c r="T13" i="34"/>
  <c r="U13" i="34"/>
  <c r="V13" i="34"/>
  <c r="W13" i="34"/>
  <c r="S14" i="34"/>
  <c r="T14" i="34"/>
  <c r="U14" i="34"/>
  <c r="V14" i="34"/>
  <c r="W14" i="34"/>
  <c r="S15" i="34"/>
  <c r="T15" i="34"/>
  <c r="U15" i="34"/>
  <c r="V15" i="34"/>
  <c r="W15" i="34"/>
  <c r="S16" i="34"/>
  <c r="T16" i="34"/>
  <c r="U16" i="34"/>
  <c r="V16" i="34"/>
  <c r="W16" i="34"/>
  <c r="S17" i="34"/>
  <c r="T17" i="34"/>
  <c r="U17" i="34"/>
  <c r="V17" i="34"/>
  <c r="W17" i="34"/>
  <c r="S18" i="34"/>
  <c r="T18" i="34"/>
  <c r="U18" i="34"/>
  <c r="V18" i="34"/>
  <c r="W18" i="34"/>
  <c r="S19" i="34"/>
  <c r="T19" i="34"/>
  <c r="U19" i="34"/>
  <c r="V19" i="34"/>
  <c r="W19" i="34"/>
  <c r="S5" i="34"/>
  <c r="T5" i="34"/>
  <c r="U5" i="34"/>
  <c r="V5" i="34"/>
  <c r="W5" i="34"/>
  <c r="O24" i="24"/>
  <c r="O26" i="24" s="1"/>
  <c r="N24" i="24"/>
  <c r="N28" i="24" s="1"/>
  <c r="M24" i="24"/>
  <c r="L24" i="24"/>
  <c r="L28" i="24" s="1"/>
  <c r="J24" i="24"/>
  <c r="J28" i="24" s="1"/>
  <c r="J30" i="24" s="1"/>
  <c r="B28" i="24"/>
  <c r="C24" i="24"/>
  <c r="B25" i="24"/>
  <c r="B29" i="24" s="1"/>
  <c r="B24" i="2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6" i="34"/>
  <c r="A5" i="34"/>
  <c r="Z25" i="24"/>
  <c r="Y25" i="24"/>
  <c r="Z24" i="24"/>
  <c r="Z28" i="24" s="1"/>
  <c r="Z30" i="24" s="1"/>
  <c r="Y24" i="24"/>
  <c r="Y26" i="24" s="1"/>
  <c r="R29" i="24"/>
  <c r="O28" i="24"/>
  <c r="L26" i="24"/>
  <c r="R25" i="24"/>
  <c r="Q25" i="24"/>
  <c r="Q29" i="24" s="1"/>
  <c r="O25" i="24"/>
  <c r="O29" i="24" s="1"/>
  <c r="N25" i="24"/>
  <c r="N29" i="24" s="1"/>
  <c r="M25" i="24"/>
  <c r="M29" i="24" s="1"/>
  <c r="L25" i="24"/>
  <c r="L29" i="24" s="1"/>
  <c r="R24" i="24"/>
  <c r="R28" i="24" s="1"/>
  <c r="Q24" i="24"/>
  <c r="Q28" i="24" s="1"/>
  <c r="M28" i="24"/>
  <c r="X19" i="24"/>
  <c r="P19" i="24"/>
  <c r="X18" i="24"/>
  <c r="X17" i="24"/>
  <c r="X16" i="24"/>
  <c r="X15" i="24"/>
  <c r="X14" i="24"/>
  <c r="X13" i="24"/>
  <c r="P13" i="24"/>
  <c r="X12" i="24"/>
  <c r="X11" i="24"/>
  <c r="X10" i="24"/>
  <c r="X9" i="24"/>
  <c r="P9" i="24"/>
  <c r="X8" i="24"/>
  <c r="P8" i="24"/>
  <c r="X7" i="24"/>
  <c r="P7" i="24"/>
  <c r="X6" i="24"/>
  <c r="X24" i="24" s="1"/>
  <c r="X28" i="24" s="1"/>
  <c r="P6" i="24"/>
  <c r="K25" i="24"/>
  <c r="K24" i="24"/>
  <c r="K28" i="24" s="1"/>
  <c r="K30" i="24" s="1"/>
  <c r="K6" i="34" s="1"/>
  <c r="J25" i="24"/>
  <c r="J6" i="34" l="1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5" i="34"/>
  <c r="B8" i="34"/>
  <c r="B12" i="34"/>
  <c r="B16" i="34"/>
  <c r="B5" i="34"/>
  <c r="B30" i="24"/>
  <c r="B9" i="34" s="1"/>
  <c r="Z6" i="34"/>
  <c r="Z7" i="34"/>
  <c r="Z11" i="34"/>
  <c r="Z5" i="34"/>
  <c r="Z8" i="34"/>
  <c r="Z12" i="34"/>
  <c r="Z14" i="34"/>
  <c r="Z15" i="34"/>
  <c r="Z16" i="34"/>
  <c r="Z17" i="34"/>
  <c r="Z18" i="34"/>
  <c r="Z19" i="34"/>
  <c r="Z9" i="34"/>
  <c r="Z13" i="34"/>
  <c r="Z10" i="34"/>
  <c r="O8" i="34"/>
  <c r="O10" i="34"/>
  <c r="O14" i="34"/>
  <c r="O19" i="34"/>
  <c r="R9" i="34"/>
  <c r="R13" i="34"/>
  <c r="K17" i="34"/>
  <c r="K16" i="34"/>
  <c r="K15" i="34"/>
  <c r="K14" i="34"/>
  <c r="K10" i="34"/>
  <c r="K6" i="35"/>
  <c r="K6" i="36"/>
  <c r="T5" i="36"/>
  <c r="T6" i="36" s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5" i="35"/>
  <c r="T6" i="35" s="1"/>
  <c r="T7" i="35" s="1"/>
  <c r="T8" i="35" s="1"/>
  <c r="T9" i="35" s="1"/>
  <c r="T10" i="35" s="1"/>
  <c r="T11" i="35" s="1"/>
  <c r="T12" i="35" s="1"/>
  <c r="T13" i="35" s="1"/>
  <c r="T14" i="35" s="1"/>
  <c r="T15" i="35" s="1"/>
  <c r="T16" i="35" s="1"/>
  <c r="T17" i="35" s="1"/>
  <c r="T18" i="35" s="1"/>
  <c r="T19" i="35" s="1"/>
  <c r="K19" i="34"/>
  <c r="X25" i="24"/>
  <c r="X29" i="24" s="1"/>
  <c r="W5" i="36"/>
  <c r="W6" i="36" s="1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5" i="35"/>
  <c r="W6" i="35" s="1"/>
  <c r="W7" i="35" s="1"/>
  <c r="W8" i="35" s="1"/>
  <c r="W9" i="35" s="1"/>
  <c r="W10" i="35" s="1"/>
  <c r="W11" i="35" s="1"/>
  <c r="W12" i="35" s="1"/>
  <c r="W13" i="35" s="1"/>
  <c r="W14" i="35" s="1"/>
  <c r="W15" i="35" s="1"/>
  <c r="W16" i="35" s="1"/>
  <c r="W17" i="35" s="1"/>
  <c r="W18" i="35" s="1"/>
  <c r="W19" i="35" s="1"/>
  <c r="S5" i="36"/>
  <c r="S5" i="35"/>
  <c r="S6" i="35" s="1"/>
  <c r="S7" i="35" s="1"/>
  <c r="S8" i="35" s="1"/>
  <c r="S9" i="35" s="1"/>
  <c r="S10" i="35" s="1"/>
  <c r="S11" i="35" s="1"/>
  <c r="K5" i="34"/>
  <c r="R17" i="34"/>
  <c r="R16" i="34"/>
  <c r="K13" i="34"/>
  <c r="K9" i="34"/>
  <c r="K7" i="34"/>
  <c r="R30" i="24"/>
  <c r="R6" i="34" s="1"/>
  <c r="O30" i="24"/>
  <c r="O12" i="34" s="1"/>
  <c r="Y28" i="24"/>
  <c r="Y30" i="24" s="1"/>
  <c r="K18" i="34"/>
  <c r="Z26" i="24"/>
  <c r="P25" i="24"/>
  <c r="P29" i="24" s="1"/>
  <c r="V5" i="36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5" i="35"/>
  <c r="V6" i="35" s="1"/>
  <c r="V7" i="35" s="1"/>
  <c r="V8" i="35" s="1"/>
  <c r="V9" i="35" s="1"/>
  <c r="V10" i="35" s="1"/>
  <c r="V11" i="35" s="1"/>
  <c r="V12" i="35" s="1"/>
  <c r="V13" i="35" s="1"/>
  <c r="V14" i="35" s="1"/>
  <c r="V15" i="35" s="1"/>
  <c r="V16" i="35" s="1"/>
  <c r="V17" i="35" s="1"/>
  <c r="V18" i="35" s="1"/>
  <c r="V19" i="35" s="1"/>
  <c r="R5" i="34"/>
  <c r="M19" i="34"/>
  <c r="M17" i="34"/>
  <c r="M15" i="34"/>
  <c r="K12" i="34"/>
  <c r="L11" i="34"/>
  <c r="K8" i="34"/>
  <c r="U5" i="36"/>
  <c r="U6" i="36" s="1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5" i="35"/>
  <c r="U6" i="35" s="1"/>
  <c r="U7" i="35" s="1"/>
  <c r="U8" i="35" s="1"/>
  <c r="U9" i="35" s="1"/>
  <c r="U10" i="35" s="1"/>
  <c r="U11" i="35" s="1"/>
  <c r="U12" i="35" s="1"/>
  <c r="U13" i="35" s="1"/>
  <c r="U14" i="35" s="1"/>
  <c r="U15" i="35" s="1"/>
  <c r="U16" i="35" s="1"/>
  <c r="U17" i="35" s="1"/>
  <c r="U18" i="35" s="1"/>
  <c r="U19" i="35" s="1"/>
  <c r="L19" i="34"/>
  <c r="L18" i="34"/>
  <c r="L17" i="34"/>
  <c r="L15" i="34"/>
  <c r="L14" i="34"/>
  <c r="K11" i="34"/>
  <c r="L10" i="34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/>
  <c r="S12" i="35"/>
  <c r="S13" i="35" s="1"/>
  <c r="S14" i="35" s="1"/>
  <c r="S15" i="35" s="1"/>
  <c r="N30" i="24"/>
  <c r="N8" i="34" s="1"/>
  <c r="Q30" i="24"/>
  <c r="Q13" i="34" s="1"/>
  <c r="M30" i="24"/>
  <c r="M11" i="34" s="1"/>
  <c r="L30" i="24"/>
  <c r="L5" i="34" s="1"/>
  <c r="M26" i="24"/>
  <c r="P24" i="24"/>
  <c r="N26" i="24"/>
  <c r="R26" i="24"/>
  <c r="Q26" i="24"/>
  <c r="K26" i="24"/>
  <c r="J26" i="24"/>
  <c r="G25" i="24"/>
  <c r="G29" i="24" s="1"/>
  <c r="G24" i="24"/>
  <c r="G28" i="24" s="1"/>
  <c r="H15" i="24"/>
  <c r="H19" i="24"/>
  <c r="H9" i="24"/>
  <c r="H13" i="24"/>
  <c r="H7" i="24"/>
  <c r="H6" i="24"/>
  <c r="H5" i="24"/>
  <c r="H8" i="24"/>
  <c r="I19" i="24"/>
  <c r="I8" i="24"/>
  <c r="I14" i="24"/>
  <c r="I9" i="24"/>
  <c r="I13" i="24"/>
  <c r="I7" i="24"/>
  <c r="I6" i="24"/>
  <c r="I5" i="24"/>
  <c r="R6" i="36" l="1"/>
  <c r="R6" i="35"/>
  <c r="M11" i="35"/>
  <c r="M11" i="36"/>
  <c r="B9" i="36"/>
  <c r="B9" i="35"/>
  <c r="Q13" i="35"/>
  <c r="Q13" i="36"/>
  <c r="N8" i="36"/>
  <c r="N8" i="35"/>
  <c r="O12" i="36"/>
  <c r="O12" i="35"/>
  <c r="L10" i="36"/>
  <c r="L10" i="35"/>
  <c r="L18" i="36"/>
  <c r="L18" i="35"/>
  <c r="Q14" i="34"/>
  <c r="Q18" i="34"/>
  <c r="K7" i="36"/>
  <c r="K7" i="35"/>
  <c r="Q12" i="34"/>
  <c r="K19" i="36"/>
  <c r="K19" i="35"/>
  <c r="K10" i="35"/>
  <c r="K10" i="36"/>
  <c r="K14" i="36"/>
  <c r="K14" i="35"/>
  <c r="R13" i="36"/>
  <c r="R13" i="35"/>
  <c r="R9" i="36"/>
  <c r="R9" i="35"/>
  <c r="O19" i="36"/>
  <c r="O19" i="35"/>
  <c r="O14" i="35"/>
  <c r="O14" i="36"/>
  <c r="O10" i="36"/>
  <c r="O10" i="35"/>
  <c r="O8" i="36"/>
  <c r="O8" i="35"/>
  <c r="Z10" i="36"/>
  <c r="Z10" i="35"/>
  <c r="Z18" i="36"/>
  <c r="Z18" i="35"/>
  <c r="Z14" i="36"/>
  <c r="Z14" i="35"/>
  <c r="Z11" i="36"/>
  <c r="Z11" i="35"/>
  <c r="N18" i="34"/>
  <c r="N14" i="34"/>
  <c r="N11" i="34"/>
  <c r="N7" i="34"/>
  <c r="B5" i="36"/>
  <c r="B5" i="35"/>
  <c r="B16" i="36"/>
  <c r="B16" i="35"/>
  <c r="B12" i="36"/>
  <c r="B12" i="35"/>
  <c r="B8" i="36"/>
  <c r="B8" i="35"/>
  <c r="J17" i="36"/>
  <c r="J17" i="35"/>
  <c r="J13" i="36"/>
  <c r="J13" i="35"/>
  <c r="J9" i="36"/>
  <c r="J9" i="35"/>
  <c r="R17" i="36"/>
  <c r="R17" i="35"/>
  <c r="L7" i="34"/>
  <c r="M12" i="34"/>
  <c r="K15" i="35"/>
  <c r="K15" i="36"/>
  <c r="R12" i="34"/>
  <c r="R8" i="34"/>
  <c r="O17" i="34"/>
  <c r="O11" i="34"/>
  <c r="O13" i="34"/>
  <c r="O7" i="34"/>
  <c r="Z13" i="36"/>
  <c r="Z13" i="35"/>
  <c r="Z17" i="36"/>
  <c r="Z17" i="35"/>
  <c r="Z12" i="36"/>
  <c r="Z12" i="35"/>
  <c r="Z7" i="36"/>
  <c r="Z7" i="35"/>
  <c r="N17" i="34"/>
  <c r="N5" i="34"/>
  <c r="N10" i="34"/>
  <c r="N6" i="34"/>
  <c r="B19" i="34"/>
  <c r="B15" i="34"/>
  <c r="B11" i="34"/>
  <c r="B7" i="34"/>
  <c r="J5" i="36"/>
  <c r="J5" i="35"/>
  <c r="J16" i="36"/>
  <c r="J16" i="35"/>
  <c r="J12" i="36"/>
  <c r="J12" i="35"/>
  <c r="J8" i="36"/>
  <c r="J8" i="35"/>
  <c r="L14" i="36"/>
  <c r="L14" i="35"/>
  <c r="L11" i="36"/>
  <c r="L11" i="35"/>
  <c r="Q16" i="34"/>
  <c r="K18" i="36"/>
  <c r="K18" i="35"/>
  <c r="K5" i="36"/>
  <c r="K5" i="35"/>
  <c r="Q11" i="34"/>
  <c r="Y8" i="34"/>
  <c r="Y12" i="34"/>
  <c r="Y14" i="34"/>
  <c r="Y15" i="34"/>
  <c r="Y16" i="34"/>
  <c r="Y17" i="34"/>
  <c r="Y18" i="34"/>
  <c r="Y19" i="34"/>
  <c r="Y6" i="34"/>
  <c r="Y9" i="34"/>
  <c r="Y13" i="34"/>
  <c r="Y10" i="34"/>
  <c r="Y7" i="34"/>
  <c r="Y11" i="34"/>
  <c r="Y5" i="34"/>
  <c r="Q8" i="34"/>
  <c r="K13" i="36"/>
  <c r="K13" i="35"/>
  <c r="G5" i="34"/>
  <c r="G12" i="34"/>
  <c r="G9" i="34"/>
  <c r="G11" i="34"/>
  <c r="L5" i="35"/>
  <c r="L5" i="36"/>
  <c r="K11" i="36"/>
  <c r="K11" i="35"/>
  <c r="L16" i="34"/>
  <c r="M5" i="34"/>
  <c r="K8" i="36"/>
  <c r="K8" i="35"/>
  <c r="K12" i="36"/>
  <c r="K12" i="35"/>
  <c r="Q15" i="34"/>
  <c r="Q17" i="34"/>
  <c r="Q19" i="34"/>
  <c r="M7" i="34"/>
  <c r="K9" i="36"/>
  <c r="K9" i="35"/>
  <c r="R14" i="34"/>
  <c r="R18" i="34"/>
  <c r="Q7" i="34"/>
  <c r="M8" i="34"/>
  <c r="L13" i="34"/>
  <c r="K16" i="36"/>
  <c r="K16" i="35"/>
  <c r="R11" i="34"/>
  <c r="R7" i="34"/>
  <c r="O16" i="34"/>
  <c r="O18" i="34"/>
  <c r="O9" i="34"/>
  <c r="O6" i="34"/>
  <c r="L8" i="34"/>
  <c r="Z9" i="36"/>
  <c r="Z9" i="35"/>
  <c r="Z16" i="36"/>
  <c r="Z16" i="35"/>
  <c r="Z8" i="36"/>
  <c r="Z8" i="35"/>
  <c r="Z6" i="36"/>
  <c r="Z6" i="35"/>
  <c r="N16" i="34"/>
  <c r="N13" i="34"/>
  <c r="N9" i="34"/>
  <c r="Q9" i="34"/>
  <c r="B18" i="34"/>
  <c r="B14" i="34"/>
  <c r="B10" i="34"/>
  <c r="B6" i="34"/>
  <c r="J19" i="36"/>
  <c r="J19" i="35"/>
  <c r="J15" i="36"/>
  <c r="J15" i="35"/>
  <c r="J11" i="36"/>
  <c r="J11" i="35"/>
  <c r="J7" i="36"/>
  <c r="J7" i="35"/>
  <c r="R16" i="36"/>
  <c r="R16" i="35"/>
  <c r="Q10" i="34"/>
  <c r="L15" i="36"/>
  <c r="L15" i="35"/>
  <c r="L19" i="36"/>
  <c r="L19" i="35"/>
  <c r="M15" i="36"/>
  <c r="M15" i="35"/>
  <c r="M17" i="36"/>
  <c r="M17" i="35"/>
  <c r="M19" i="36"/>
  <c r="M19" i="35"/>
  <c r="M9" i="34"/>
  <c r="M13" i="34"/>
  <c r="L17" i="36"/>
  <c r="L17" i="35"/>
  <c r="Q5" i="34"/>
  <c r="M10" i="34"/>
  <c r="M14" i="34"/>
  <c r="M16" i="34"/>
  <c r="M18" i="34"/>
  <c r="R5" i="36"/>
  <c r="R5" i="35"/>
  <c r="M6" i="34"/>
  <c r="L6" i="34"/>
  <c r="L12" i="34"/>
  <c r="R15" i="34"/>
  <c r="R19" i="34"/>
  <c r="Q6" i="34"/>
  <c r="L9" i="34"/>
  <c r="K17" i="36"/>
  <c r="K17" i="35"/>
  <c r="R10" i="34"/>
  <c r="O15" i="34"/>
  <c r="O5" i="34"/>
  <c r="Z19" i="36"/>
  <c r="Z19" i="35"/>
  <c r="Z15" i="36"/>
  <c r="Z15" i="35"/>
  <c r="Z5" i="36"/>
  <c r="Z5" i="35"/>
  <c r="N19" i="34"/>
  <c r="N15" i="34"/>
  <c r="N12" i="34"/>
  <c r="B17" i="34"/>
  <c r="B13" i="34"/>
  <c r="J18" i="36"/>
  <c r="J18" i="35"/>
  <c r="J14" i="36"/>
  <c r="J14" i="35"/>
  <c r="J10" i="36"/>
  <c r="J10" i="35"/>
  <c r="J6" i="36"/>
  <c r="J6" i="35"/>
  <c r="S16" i="35"/>
  <c r="P28" i="24"/>
  <c r="P30" i="24" s="1"/>
  <c r="P26" i="24"/>
  <c r="X30" i="24"/>
  <c r="X26" i="24"/>
  <c r="G26" i="24"/>
  <c r="G30" i="24"/>
  <c r="G6" i="34" s="1"/>
  <c r="G6" i="36" l="1"/>
  <c r="G6" i="35"/>
  <c r="P9" i="34"/>
  <c r="P6" i="34"/>
  <c r="L9" i="36"/>
  <c r="L9" i="35"/>
  <c r="M13" i="35"/>
  <c r="M13" i="36"/>
  <c r="Q9" i="35"/>
  <c r="Q9" i="36"/>
  <c r="O16" i="36"/>
  <c r="O16" i="35"/>
  <c r="M7" i="36"/>
  <c r="M7" i="35"/>
  <c r="G11" i="35"/>
  <c r="G11" i="36"/>
  <c r="G5" i="36"/>
  <c r="G5" i="35"/>
  <c r="Y18" i="36"/>
  <c r="Y18" i="35"/>
  <c r="P5" i="34"/>
  <c r="N6" i="36"/>
  <c r="N6" i="35"/>
  <c r="M12" i="36"/>
  <c r="M12" i="35"/>
  <c r="R10" i="36"/>
  <c r="R10" i="35"/>
  <c r="L6" i="36"/>
  <c r="L6" i="35"/>
  <c r="Q5" i="36"/>
  <c r="Q5" i="35"/>
  <c r="M9" i="35"/>
  <c r="M9" i="36"/>
  <c r="B10" i="36"/>
  <c r="B10" i="35"/>
  <c r="N9" i="36"/>
  <c r="N9" i="35"/>
  <c r="O6" i="36"/>
  <c r="O6" i="35"/>
  <c r="R7" i="36"/>
  <c r="R7" i="35"/>
  <c r="L13" i="36"/>
  <c r="L13" i="35"/>
  <c r="R14" i="36"/>
  <c r="R14" i="35"/>
  <c r="Q19" i="36"/>
  <c r="Q19" i="35"/>
  <c r="L16" i="36"/>
  <c r="L16" i="35"/>
  <c r="G19" i="34"/>
  <c r="G8" i="34"/>
  <c r="G10" i="34"/>
  <c r="Y11" i="36"/>
  <c r="Y11" i="35"/>
  <c r="Y9" i="36"/>
  <c r="Y9" i="35"/>
  <c r="Y17" i="36"/>
  <c r="Y17" i="35"/>
  <c r="Y12" i="36"/>
  <c r="Y12" i="35"/>
  <c r="P12" i="34"/>
  <c r="P15" i="34"/>
  <c r="Q16" i="36"/>
  <c r="Q16" i="35"/>
  <c r="B11" i="36"/>
  <c r="B11" i="35"/>
  <c r="N10" i="36"/>
  <c r="N10" i="35"/>
  <c r="O13" i="35"/>
  <c r="O13" i="36"/>
  <c r="R12" i="36"/>
  <c r="R12" i="35"/>
  <c r="L7" i="36"/>
  <c r="L7" i="35"/>
  <c r="N14" i="36"/>
  <c r="N14" i="35"/>
  <c r="Q12" i="35"/>
  <c r="Q12" i="36"/>
  <c r="Q14" i="36"/>
  <c r="Q14" i="35"/>
  <c r="N12" i="36"/>
  <c r="N12" i="35"/>
  <c r="L12" i="36"/>
  <c r="L12" i="35"/>
  <c r="Q10" i="36"/>
  <c r="Q10" i="35"/>
  <c r="L8" i="36"/>
  <c r="L8" i="35"/>
  <c r="M5" i="36"/>
  <c r="M5" i="35"/>
  <c r="G9" i="36"/>
  <c r="G9" i="35"/>
  <c r="Y5" i="36"/>
  <c r="Y5" i="35"/>
  <c r="Y14" i="35"/>
  <c r="Y14" i="36"/>
  <c r="P16" i="34"/>
  <c r="B7" i="36"/>
  <c r="B7" i="35"/>
  <c r="R8" i="36"/>
  <c r="R8" i="35"/>
  <c r="N11" i="36"/>
  <c r="N11" i="35"/>
  <c r="Q18" i="36"/>
  <c r="Q18" i="35"/>
  <c r="N15" i="36"/>
  <c r="N15" i="35"/>
  <c r="Q6" i="35"/>
  <c r="Q6" i="36"/>
  <c r="M18" i="36"/>
  <c r="M18" i="35"/>
  <c r="B13" i="36"/>
  <c r="B13" i="35"/>
  <c r="N19" i="36"/>
  <c r="N19" i="35"/>
  <c r="P19" i="34"/>
  <c r="R19" i="36"/>
  <c r="R19" i="35"/>
  <c r="M6" i="35"/>
  <c r="M6" i="36"/>
  <c r="M16" i="36"/>
  <c r="M16" i="35"/>
  <c r="B14" i="36"/>
  <c r="B14" i="35"/>
  <c r="N13" i="36"/>
  <c r="N13" i="35"/>
  <c r="O9" i="36"/>
  <c r="O9" i="35"/>
  <c r="R11" i="36"/>
  <c r="R11" i="35"/>
  <c r="M8" i="36"/>
  <c r="M8" i="35"/>
  <c r="Q17" i="36"/>
  <c r="Q17" i="35"/>
  <c r="G17" i="34"/>
  <c r="G18" i="34"/>
  <c r="G16" i="34"/>
  <c r="G7" i="34"/>
  <c r="Y7" i="36"/>
  <c r="Y7" i="35"/>
  <c r="Y6" i="36"/>
  <c r="Y6" i="35"/>
  <c r="Y16" i="36"/>
  <c r="Y16" i="35"/>
  <c r="Y8" i="35"/>
  <c r="Y8" i="36"/>
  <c r="P18" i="34"/>
  <c r="P14" i="34"/>
  <c r="B15" i="36"/>
  <c r="B15" i="35"/>
  <c r="N5" i="36"/>
  <c r="N5" i="35"/>
  <c r="O11" i="35"/>
  <c r="O11" i="36"/>
  <c r="P8" i="34"/>
  <c r="N18" i="36"/>
  <c r="N18" i="35"/>
  <c r="O15" i="36"/>
  <c r="O15" i="35"/>
  <c r="M10" i="36"/>
  <c r="M10" i="35"/>
  <c r="B6" i="36"/>
  <c r="B6" i="35"/>
  <c r="R18" i="36"/>
  <c r="R18" i="35"/>
  <c r="G12" i="36"/>
  <c r="G12" i="35"/>
  <c r="Y13" i="36"/>
  <c r="Y13" i="35"/>
  <c r="Q11" i="36"/>
  <c r="Q11" i="35"/>
  <c r="O7" i="35"/>
  <c r="O7" i="36"/>
  <c r="P13" i="34"/>
  <c r="B17" i="36"/>
  <c r="B17" i="35"/>
  <c r="O5" i="36"/>
  <c r="O5" i="35"/>
  <c r="R15" i="36"/>
  <c r="R15" i="35"/>
  <c r="M14" i="36"/>
  <c r="M14" i="35"/>
  <c r="B18" i="36"/>
  <c r="B18" i="35"/>
  <c r="N16" i="36"/>
  <c r="N16" i="35"/>
  <c r="O18" i="35"/>
  <c r="O18" i="36"/>
  <c r="Q7" i="36"/>
  <c r="Q7" i="35"/>
  <c r="Q15" i="36"/>
  <c r="Q15" i="35"/>
  <c r="G14" i="34"/>
  <c r="G15" i="34"/>
  <c r="G13" i="34"/>
  <c r="Q8" i="35"/>
  <c r="Q8" i="36"/>
  <c r="Y10" i="35"/>
  <c r="Y10" i="36"/>
  <c r="Y19" i="36"/>
  <c r="Y19" i="35"/>
  <c r="Y15" i="36"/>
  <c r="Y15" i="35"/>
  <c r="P10" i="34"/>
  <c r="P17" i="34"/>
  <c r="P11" i="34"/>
  <c r="B19" i="36"/>
  <c r="B19" i="35"/>
  <c r="N17" i="36"/>
  <c r="N17" i="35"/>
  <c r="O17" i="36"/>
  <c r="O17" i="35"/>
  <c r="N7" i="36"/>
  <c r="N7" i="35"/>
  <c r="P7" i="34"/>
  <c r="X7" i="34"/>
  <c r="X6" i="34"/>
  <c r="X16" i="34"/>
  <c r="X19" i="34"/>
  <c r="X13" i="34"/>
  <c r="X11" i="34"/>
  <c r="X9" i="34"/>
  <c r="X18" i="34"/>
  <c r="X17" i="34"/>
  <c r="X12" i="34"/>
  <c r="X15" i="34"/>
  <c r="X14" i="34"/>
  <c r="X8" i="34"/>
  <c r="X10" i="34"/>
  <c r="X5" i="34"/>
  <c r="S17" i="35"/>
  <c r="P14" i="36" l="1"/>
  <c r="P14" i="35"/>
  <c r="G18" i="36"/>
  <c r="G18" i="35"/>
  <c r="P19" i="36"/>
  <c r="P19" i="35"/>
  <c r="G10" i="36"/>
  <c r="G10" i="35"/>
  <c r="P6" i="36"/>
  <c r="P6" i="35"/>
  <c r="P8" i="36"/>
  <c r="P8" i="35"/>
  <c r="P18" i="36"/>
  <c r="P18" i="35"/>
  <c r="G17" i="36"/>
  <c r="G17" i="35"/>
  <c r="G8" i="36"/>
  <c r="G8" i="35"/>
  <c r="P9" i="36"/>
  <c r="P9" i="35"/>
  <c r="P7" i="36"/>
  <c r="P7" i="35"/>
  <c r="G13" i="36"/>
  <c r="G13" i="35"/>
  <c r="P11" i="36"/>
  <c r="P11" i="35"/>
  <c r="G15" i="35"/>
  <c r="G15" i="36"/>
  <c r="P13" i="36"/>
  <c r="P13" i="35"/>
  <c r="G7" i="35"/>
  <c r="G7" i="36"/>
  <c r="P15" i="36"/>
  <c r="P15" i="35"/>
  <c r="G19" i="35"/>
  <c r="G19" i="36"/>
  <c r="P10" i="36"/>
  <c r="P10" i="35"/>
  <c r="P17" i="36"/>
  <c r="P17" i="35"/>
  <c r="G14" i="36"/>
  <c r="G14" i="35"/>
  <c r="G16" i="36"/>
  <c r="G16" i="35"/>
  <c r="P16" i="36"/>
  <c r="P16" i="35"/>
  <c r="P12" i="36"/>
  <c r="P12" i="35"/>
  <c r="P5" i="36"/>
  <c r="P5" i="35"/>
  <c r="X14" i="36"/>
  <c r="X14" i="35"/>
  <c r="X18" i="36"/>
  <c r="X18" i="35"/>
  <c r="X5" i="35"/>
  <c r="X5" i="36"/>
  <c r="X15" i="36"/>
  <c r="X15" i="35"/>
  <c r="X9" i="36"/>
  <c r="X9" i="35"/>
  <c r="X16" i="36"/>
  <c r="X16" i="35"/>
  <c r="X19" i="36"/>
  <c r="X19" i="35"/>
  <c r="X10" i="36"/>
  <c r="X10" i="35"/>
  <c r="X12" i="36"/>
  <c r="X12" i="35"/>
  <c r="X11" i="36"/>
  <c r="X11" i="35"/>
  <c r="X6" i="36"/>
  <c r="X6" i="35"/>
  <c r="X8" i="36"/>
  <c r="X8" i="35"/>
  <c r="X17" i="36"/>
  <c r="X17" i="35"/>
  <c r="X13" i="36"/>
  <c r="X13" i="35"/>
  <c r="X7" i="36"/>
  <c r="X7" i="35"/>
  <c r="S18" i="35"/>
  <c r="S19" i="35" l="1"/>
  <c r="I25" i="24" l="1"/>
  <c r="I29" i="24" s="1"/>
  <c r="H25" i="24"/>
  <c r="H29" i="24" s="1"/>
  <c r="F25" i="24"/>
  <c r="F29" i="24" s="1"/>
  <c r="E25" i="24"/>
  <c r="D25" i="24"/>
  <c r="D29" i="24" s="1"/>
  <c r="C25" i="24"/>
  <c r="I24" i="24"/>
  <c r="I28" i="24" s="1"/>
  <c r="H24" i="24"/>
  <c r="H28" i="24" s="1"/>
  <c r="F24" i="24"/>
  <c r="F28" i="24" s="1"/>
  <c r="E24" i="24"/>
  <c r="E28" i="24" s="1"/>
  <c r="D24" i="24"/>
  <c r="D28" i="24" s="1"/>
  <c r="C28" i="24"/>
  <c r="H17" i="34" l="1"/>
  <c r="H7" i="34"/>
  <c r="H5" i="34"/>
  <c r="D9" i="34"/>
  <c r="D13" i="34"/>
  <c r="D6" i="34"/>
  <c r="D18" i="34"/>
  <c r="I12" i="34"/>
  <c r="I18" i="34"/>
  <c r="I19" i="34"/>
  <c r="I6" i="34"/>
  <c r="I8" i="34"/>
  <c r="D30" i="24"/>
  <c r="D10" i="34" s="1"/>
  <c r="I30" i="24"/>
  <c r="I15" i="34" s="1"/>
  <c r="H30" i="24"/>
  <c r="H14" i="34" s="1"/>
  <c r="F30" i="24"/>
  <c r="F6" i="34" s="1"/>
  <c r="E26" i="24"/>
  <c r="E30" i="24"/>
  <c r="C26" i="24"/>
  <c r="C30" i="24"/>
  <c r="I26" i="24"/>
  <c r="F26" i="24"/>
  <c r="D26" i="24"/>
  <c r="H26" i="24"/>
  <c r="H14" i="36" l="1"/>
  <c r="H14" i="35"/>
  <c r="F6" i="36"/>
  <c r="F6" i="35"/>
  <c r="I15" i="36"/>
  <c r="I15" i="35"/>
  <c r="D10" i="36"/>
  <c r="D10" i="35"/>
  <c r="C5" i="34"/>
  <c r="C9" i="34"/>
  <c r="C15" i="34"/>
  <c r="C18" i="34"/>
  <c r="C6" i="34"/>
  <c r="C7" i="34"/>
  <c r="C11" i="34"/>
  <c r="C12" i="34"/>
  <c r="C14" i="34"/>
  <c r="C17" i="34"/>
  <c r="C8" i="34"/>
  <c r="C10" i="34"/>
  <c r="C13" i="34"/>
  <c r="C16" i="34"/>
  <c r="C19" i="34"/>
  <c r="I18" i="36"/>
  <c r="I18" i="35"/>
  <c r="D6" i="36"/>
  <c r="D6" i="35"/>
  <c r="H5" i="36"/>
  <c r="H5" i="35"/>
  <c r="I6" i="35"/>
  <c r="I6" i="36"/>
  <c r="I14" i="34"/>
  <c r="I17" i="34"/>
  <c r="I11" i="34"/>
  <c r="D17" i="34"/>
  <c r="D16" i="34"/>
  <c r="D12" i="34"/>
  <c r="D8" i="34"/>
  <c r="F16" i="34"/>
  <c r="F12" i="34"/>
  <c r="F8" i="34"/>
  <c r="H9" i="34"/>
  <c r="H8" i="34"/>
  <c r="H12" i="34"/>
  <c r="H18" i="34"/>
  <c r="I8" i="35"/>
  <c r="I8" i="36"/>
  <c r="I12" i="35"/>
  <c r="I12" i="36"/>
  <c r="D9" i="36"/>
  <c r="D9" i="35"/>
  <c r="F13" i="34"/>
  <c r="F5" i="34"/>
  <c r="H17" i="36"/>
  <c r="H17" i="35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5" i="34"/>
  <c r="I7" i="34"/>
  <c r="I9" i="34"/>
  <c r="I16" i="34"/>
  <c r="I10" i="34"/>
  <c r="D14" i="34"/>
  <c r="D5" i="34"/>
  <c r="D11" i="34"/>
  <c r="F19" i="34"/>
  <c r="F15" i="34"/>
  <c r="F11" i="34"/>
  <c r="F7" i="34"/>
  <c r="H13" i="34"/>
  <c r="H15" i="34"/>
  <c r="H11" i="34"/>
  <c r="H16" i="34"/>
  <c r="I19" i="36"/>
  <c r="I19" i="35"/>
  <c r="D18" i="36"/>
  <c r="D18" i="35"/>
  <c r="D13" i="36"/>
  <c r="D13" i="35"/>
  <c r="F17" i="34"/>
  <c r="F9" i="34"/>
  <c r="H7" i="36"/>
  <c r="H7" i="35"/>
  <c r="I5" i="34"/>
  <c r="I13" i="34"/>
  <c r="D19" i="34"/>
  <c r="D7" i="34"/>
  <c r="D15" i="34"/>
  <c r="F18" i="34"/>
  <c r="F14" i="34"/>
  <c r="F10" i="34"/>
  <c r="H19" i="34"/>
  <c r="H6" i="34"/>
  <c r="H10" i="34"/>
  <c r="B26" i="24"/>
  <c r="I5" i="36" l="1"/>
  <c r="I5" i="35"/>
  <c r="D5" i="35"/>
  <c r="D5" i="36"/>
  <c r="E10" i="36"/>
  <c r="E10" i="35"/>
  <c r="H12" i="36"/>
  <c r="H12" i="35"/>
  <c r="I14" i="36"/>
  <c r="I14" i="35"/>
  <c r="C18" i="35"/>
  <c r="C18" i="36"/>
  <c r="AA18" i="36" s="1"/>
  <c r="C16" i="19" s="1"/>
  <c r="D7" i="36"/>
  <c r="D7" i="35"/>
  <c r="H15" i="36"/>
  <c r="H15" i="35"/>
  <c r="F15" i="36"/>
  <c r="F15" i="35"/>
  <c r="D14" i="36"/>
  <c r="D14" i="35"/>
  <c r="I7" i="36"/>
  <c r="I7" i="35"/>
  <c r="E17" i="36"/>
  <c r="E17" i="35"/>
  <c r="E13" i="35"/>
  <c r="E13" i="36"/>
  <c r="E9" i="35"/>
  <c r="E9" i="36"/>
  <c r="H8" i="36"/>
  <c r="H8" i="35"/>
  <c r="F16" i="36"/>
  <c r="F16" i="35"/>
  <c r="D17" i="36"/>
  <c r="D17" i="35"/>
  <c r="C19" i="36"/>
  <c r="C19" i="35"/>
  <c r="C8" i="35"/>
  <c r="C8" i="36"/>
  <c r="C11" i="36"/>
  <c r="C11" i="35"/>
  <c r="C15" i="36"/>
  <c r="C15" i="35"/>
  <c r="D15" i="36"/>
  <c r="D15" i="35"/>
  <c r="H11" i="36"/>
  <c r="H11" i="35"/>
  <c r="I9" i="35"/>
  <c r="I9" i="36"/>
  <c r="E14" i="36"/>
  <c r="E14" i="35"/>
  <c r="F13" i="36"/>
  <c r="F13" i="35"/>
  <c r="D16" i="36"/>
  <c r="D16" i="35"/>
  <c r="C12" i="36"/>
  <c r="C12" i="35"/>
  <c r="F10" i="36"/>
  <c r="F10" i="35"/>
  <c r="H10" i="36"/>
  <c r="H10" i="35"/>
  <c r="F14" i="36"/>
  <c r="F14" i="35"/>
  <c r="D19" i="36"/>
  <c r="D19" i="35"/>
  <c r="H13" i="36"/>
  <c r="H13" i="35"/>
  <c r="F19" i="36"/>
  <c r="F19" i="35"/>
  <c r="I10" i="36"/>
  <c r="I10" i="35"/>
  <c r="E5" i="36"/>
  <c r="E5" i="35"/>
  <c r="E16" i="36"/>
  <c r="E16" i="35"/>
  <c r="E12" i="36"/>
  <c r="E12" i="35"/>
  <c r="E8" i="36"/>
  <c r="E8" i="35"/>
  <c r="H9" i="36"/>
  <c r="H9" i="35"/>
  <c r="D8" i="36"/>
  <c r="D8" i="35"/>
  <c r="I11" i="36"/>
  <c r="I11" i="35"/>
  <c r="C16" i="36"/>
  <c r="C16" i="35"/>
  <c r="C17" i="36"/>
  <c r="C17" i="35"/>
  <c r="C7" i="36"/>
  <c r="C7" i="35"/>
  <c r="C9" i="36"/>
  <c r="C9" i="35"/>
  <c r="AA9" i="35" s="1"/>
  <c r="B7" i="19" s="1"/>
  <c r="H19" i="36"/>
  <c r="H19" i="35"/>
  <c r="F17" i="36"/>
  <c r="F17" i="35"/>
  <c r="F11" i="36"/>
  <c r="F11" i="35"/>
  <c r="E18" i="36"/>
  <c r="E18" i="35"/>
  <c r="E6" i="35"/>
  <c r="E6" i="36"/>
  <c r="F12" i="36"/>
  <c r="F12" i="35"/>
  <c r="C10" i="35"/>
  <c r="C10" i="36"/>
  <c r="AA10" i="36" s="1"/>
  <c r="C8" i="19" s="1"/>
  <c r="H6" i="36"/>
  <c r="H6" i="35"/>
  <c r="F18" i="36"/>
  <c r="F18" i="35"/>
  <c r="I13" i="35"/>
  <c r="I13" i="36"/>
  <c r="F9" i="36"/>
  <c r="F9" i="35"/>
  <c r="H16" i="36"/>
  <c r="H16" i="35"/>
  <c r="F7" i="36"/>
  <c r="F7" i="35"/>
  <c r="D11" i="36"/>
  <c r="D11" i="35"/>
  <c r="I16" i="36"/>
  <c r="I16" i="35"/>
  <c r="E19" i="36"/>
  <c r="E19" i="35"/>
  <c r="E15" i="36"/>
  <c r="E15" i="35"/>
  <c r="E11" i="36"/>
  <c r="E11" i="35"/>
  <c r="E7" i="36"/>
  <c r="E7" i="35"/>
  <c r="F5" i="36"/>
  <c r="F5" i="35"/>
  <c r="H18" i="36"/>
  <c r="H18" i="35"/>
  <c r="F8" i="36"/>
  <c r="F8" i="35"/>
  <c r="D12" i="36"/>
  <c r="D12" i="35"/>
  <c r="I17" i="36"/>
  <c r="I17" i="35"/>
  <c r="C13" i="36"/>
  <c r="C13" i="35"/>
  <c r="C14" i="35"/>
  <c r="C14" i="36"/>
  <c r="AA14" i="36" s="1"/>
  <c r="C12" i="19" s="1"/>
  <c r="C6" i="35"/>
  <c r="C6" i="36"/>
  <c r="AA6" i="36" s="1"/>
  <c r="C4" i="19" s="1"/>
  <c r="C5" i="36"/>
  <c r="C5" i="35"/>
  <c r="AA5" i="35" s="1"/>
  <c r="B3" i="19" s="1"/>
  <c r="AA19" i="35" l="1"/>
  <c r="B17" i="19" s="1"/>
  <c r="AA5" i="36"/>
  <c r="C3" i="19" s="1"/>
  <c r="AA14" i="35"/>
  <c r="B12" i="19" s="1"/>
  <c r="AA9" i="36"/>
  <c r="C7" i="19" s="1"/>
  <c r="AA17" i="36"/>
  <c r="C15" i="19" s="1"/>
  <c r="AA12" i="36"/>
  <c r="C10" i="19" s="1"/>
  <c r="AA11" i="36"/>
  <c r="C9" i="19" s="1"/>
  <c r="AA19" i="36"/>
  <c r="C17" i="19" s="1"/>
  <c r="AA18" i="35"/>
  <c r="B16" i="19" s="1"/>
  <c r="AA17" i="35"/>
  <c r="B15" i="19" s="1"/>
  <c r="AA11" i="35"/>
  <c r="B9" i="19" s="1"/>
  <c r="AA13" i="35"/>
  <c r="B11" i="19" s="1"/>
  <c r="AA7" i="35"/>
  <c r="B5" i="19" s="1"/>
  <c r="AA16" i="35"/>
  <c r="B14" i="19" s="1"/>
  <c r="AA15" i="35"/>
  <c r="B13" i="19" s="1"/>
  <c r="AA8" i="36"/>
  <c r="C6" i="19" s="1"/>
  <c r="AA12" i="35"/>
  <c r="B10" i="19" s="1"/>
  <c r="AA6" i="35"/>
  <c r="B4" i="19" s="1"/>
  <c r="AA13" i="36"/>
  <c r="C11" i="19" s="1"/>
  <c r="AA10" i="35"/>
  <c r="B8" i="19" s="1"/>
  <c r="AA7" i="36"/>
  <c r="C5" i="19" s="1"/>
  <c r="AA16" i="36"/>
  <c r="C14" i="19" s="1"/>
  <c r="AA15" i="36"/>
  <c r="C13" i="19" s="1"/>
  <c r="AA8" i="35"/>
  <c r="B6" i="19" s="1"/>
</calcChain>
</file>

<file path=xl/comments1.xml><?xml version="1.0" encoding="utf-8"?>
<comments xmlns="http://schemas.openxmlformats.org/spreadsheetml/2006/main">
  <authors>
    <author>Usuario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 actividades "Private &amp; Luxury" relacionadas, en Lonely Planet Quito 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5 guided tours en Lonely Planet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"Iglesias, conventos y monasterios de Quito" + "Parques y miradores" + Videos promocionales (ven a quito primer patrimonio de la humanidad, vive las noches patrimoniales…)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Albums: "Quito panorámico" + "Centro histórico de Quito" + "Cupulas y pesebres" + "La Ronda" + "Quito tour bus" 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Crecimiento anual +15% (turismo cultural)
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Crecimiento anual +15% (turismo cultural)
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tour guiado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guided tour
</t>
        </r>
      </text>
    </comment>
    <comment ref="P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tours
</t>
        </r>
      </text>
    </comment>
    <comment ref="Y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Z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&gt;50 "sighseeing tours" en Lonely Planet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"Iglesias, conventos y monasterios de Quito" + "Parques y miradores" + Videos promocionales (ven a quito primer patrimonio de la humanidad, vive las noches patrimoniales…)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Albums: "Quito panorámico" + "Centro histórico de Quito" + "Cupulas y pesebres" + "La Ronda" + "Quito tour bus" 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Crecimiento anual +15% (turismo cultural)
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Crecimiento anual +15% (turismo cultural)
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visitas turísticas libres
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tourist visits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"atracciones y lugares de interés" + "museos"</t>
        </r>
      </text>
    </comment>
    <comment ref="Y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 actividades "Private &amp; Luxury" relacionadas, en Lonely Planet Quito 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&gt;50 "sighseeing tours" en Lonely Planet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"Iglesias, conventos y monasterios de Quito" + "Parques y miradores" + Videos promocionales (ven a quito primer patrimonio de la humanidad, vive las noches patrimoniales…)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Albums: "Quito panorámico" + "Centro histórico de Quito" + "Cupulas y pesebres" + "La Ronda" + "Quito tour bus" 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Crecimiento anual +15% (turismo cultural)
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Crecimiento anual +15% (turismo cultural)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visitas turísticas paquete
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tourist visits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"atracciones y lugares de interés" + "museos"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 actividades "Private &amp; Luxury" relacionadas, en Lonely Planet Quito 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8 actividades "cycling" y "hiking &amp; trekking" en Lonely Planet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"Rutas para ciclismo de montaña" + "Naturaleza y aventura"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Albums: "Ruta bicicleta Pacto-Mashpi" + "Ruta bicicleta el chaquiñan"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The adventure travel market in North
America, South America and Europe
has experienced an average yearly
size increase of 65% from 2009 to
2012 (2013 adventure tourism market study)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aventura 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aventura
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"tours de excursionismo y campamentos" + "tours a caballo" + "tours en bicicleta" + "rafting y nado" + "tours extremos y adrenalina" + "tours para escalar" + "kayak" + "ciclismo" + "senderismo" + "tirolesa" + "parapente"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5 actividades "Private &amp; Luxury" relacionadas, en Lonely Planet Quito 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12 actividades "nature &amp; wildlife" en Lonely Planet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"Parroquias del distrito de Quito" + "Naturaleza y aventura"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Albums: "Naturaleza en Quito" + "Reserva orquideologica de Pahuma"
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Ecoturismo es uno de los segmentos que crecen más rápidamente en la industria turística (~20%)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Ecoturismo es uno de los segmentos que crecen más rápidamente en la industria turística (~20%)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naturaleza</t>
        </r>
      </text>
    </comment>
    <comment ref="O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naturaleza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"naturaleza y parques" + "tours de naturaleza y vida silvestre" + "tours ecológicos" 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 actividad "Private &amp; Luxury" relacionadas, en Lonely Planet Quito 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 actividad relacionada en Lonely Planet (Papallacta hot springs private 
tour)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+9.9% CAGR 2012-17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+9.9% CAGR 2012-17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termas y bienestar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termas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"spas y centros de bienestar"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"Quito, sede de los mejores eventos"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10% crecimiento anual perspectiva de crecimiento para los próximos 10 años (turismo MICE)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10% crecimiento anual perspectiva de crecimiento para los próximos 10 años (turismo MICE)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reuniones
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reuniones</t>
        </r>
      </text>
    </comment>
    <comment ref="Y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Z1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"Quito, sede de los mejores eventos"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10% crecimiento anual perspectiva de crecimiento para los próximos 10 años (turismo MICE)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10% crecimiento anual perspectiva de crecimiento para los próximos 10 años (turismo MICE)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incentivos
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incentivos</t>
        </r>
      </text>
    </comment>
    <comment ref="Y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Z1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3% llegadas por motivo de "reuniones, congresos y conferencias" (Agosto 2015)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 actividades "Private &amp; Luxury" relacionadas, en Lonely Planet Quito 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&gt;50 "sighseeing tours" en Lonely Planet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"Iglesias, conventos y monasterios de Quito" + "Parques y miradores" + Videos promocionales (ven a quito primer patrimonio de la humanidad, vive las noches patrimoniales…)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Albums: "Quito panorámico" + "Centro histórico de Quito" + "Cupulas y pesebres" + "La Ronda" + "Quito tour bus" 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+58% crecimiento 2009-14 (CAGR ~ 9,6%)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city break
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city break</t>
        </r>
      </text>
    </comment>
    <comment ref="P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"atracciones y lugares de interés" + "museos" + "tours
"</t>
        </r>
      </text>
    </comment>
    <comment ref="Y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Z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49% llegadas por motivo de "vacaciones, recreo, ocio" (Agosto 2015)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 actividad "Private &amp; Luxury" relacionadas, en Lonely Planet Quito 
</t>
        </r>
      </text>
    </comment>
    <comment ref="D14" authorId="0" shapeId="0">
      <text>
        <r>
          <rPr>
            <sz val="9"/>
            <color indexed="81"/>
            <rFont val="Tahoma"/>
            <family val="2"/>
          </rPr>
          <t>&lt;5  actividades relacionadas en Lonely Planet (ej. food walking tour, cultural historical culinary and market tour…)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"Donde comer en Quito" + Videos promo quito (descubre como la gastronomia de quito vibra…)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Albums:  "Cocina quiteña" + "Café de Quito" + "Mercado San Francisco"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gastronómico
</t>
        </r>
      </text>
    </comment>
    <comment ref="O1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gastronómico
</t>
        </r>
      </text>
    </comment>
    <comment ref="P14" authorId="0" shapeId="0">
      <text>
        <r>
          <rPr>
            <b/>
            <sz val="9"/>
            <color indexed="81"/>
            <rFont val="Tahoma"/>
            <family val="2"/>
          </rPr>
          <t xml:space="preserve">Usuario:
</t>
        </r>
        <r>
          <rPr>
            <sz val="9"/>
            <color indexed="81"/>
            <rFont val="Tahoma"/>
            <family val="2"/>
          </rPr>
          <t>Num restaurantes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&lt;3  actividades relacionadas en Lonely Planet (ej. otavalo marketplace with optional lunch)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1% llegadas por motivo de "compras" (Agosto 2015)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"Oficios tradicionales de Quito" (La Ronda) + Videos promo quito (descubre como el shopping en quito vibra…)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 "La Ronda"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1% llegadas por motivo de "compras" (Agosto 2015)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1% llegadas por motivo de "compras" (Agosto 2015)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+58% crecimiento 2009-14 (CAGR ~ 9,6%)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compras
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compras
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"compras"</t>
        </r>
      </text>
    </comment>
    <comment ref="Y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1% llegadas por motivo de "compras" (Agosto 2015)</t>
        </r>
      </text>
    </comment>
    <comment ref="Z1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1% llegadas por motivo de "compras" (Agosto 2015)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+58% crecimiento 2009-14 (CAGR ~ 9,6%)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vida nocturna
</t>
        </r>
      </text>
    </comment>
    <comment ref="O1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vida nocturna
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"vida nocturna"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 "Reserva comunitaria Yunguilla"
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comunitario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comunitario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 actividad "Private &amp; Luxury" relacionadas, en Lonely Planet Quito 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 actividad  relacionada, en Lonely Planet Quito  (ej. andean condor watching at antisana mica lake)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 "Aves de Quito"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Ecoturismo es uno de los segmentos que crecen más rápidamente en la industria turística (~20%)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Ecoturismo es uno de los segmentos que crecen más rápidamente en la industria turística (~20%)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birdwatching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birdwatching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12 actividades "events" en Lonely Planet: founding of quito festival, new year's eve, semana santa, carnival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"Eventos en Quito" + Videos promo de Quito (Semana Santa Quito, semana santa quiteña)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Albums: "Finados" + "Semana Santa"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Crecimiento anual +15% (turismo cultural)
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Crecimiento anual +15% (turismo cultural)
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turismo fiestas y festivales
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Quito fiestas y festivales
</t>
        </r>
      </text>
    </comment>
    <comment ref="P1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Num "conciertos y espectáculos" + "diversión y juegos"</t>
        </r>
      </text>
    </comment>
  </commentList>
</comments>
</file>

<file path=xl/sharedStrings.xml><?xml version="1.0" encoding="utf-8"?>
<sst xmlns="http://schemas.openxmlformats.org/spreadsheetml/2006/main" count="270" uniqueCount="119">
  <si>
    <t xml:space="preserve">Plan Estratégico de Desarrollo de Turismo Sostenible de Quito al 2021 </t>
  </si>
  <si>
    <t>Contenidos</t>
  </si>
  <si>
    <t>Competitividad</t>
  </si>
  <si>
    <t>Atractividad</t>
  </si>
  <si>
    <t>Crecimiento histórico</t>
  </si>
  <si>
    <t>Crecimiento futuro previsto</t>
  </si>
  <si>
    <t>Contrib. a la reducción de la estacionalidad</t>
  </si>
  <si>
    <t>Fuerzas de Porter</t>
  </si>
  <si>
    <t>Estimación cuali a partir de datos disponibles</t>
  </si>
  <si>
    <t>Presencia online: Google Search</t>
  </si>
  <si>
    <t>Promedio</t>
  </si>
  <si>
    <t>Del 1 al 5 según la capacidad de desestacionalizar la llegada de turistas del producto</t>
  </si>
  <si>
    <t>Max</t>
  </si>
  <si>
    <t>Min</t>
  </si>
  <si>
    <t>Dif</t>
  </si>
  <si>
    <t>Top</t>
  </si>
  <si>
    <t>Bottom</t>
  </si>
  <si>
    <t>Percepción de la oferta a nivel internacional</t>
  </si>
  <si>
    <t>Estimación de la demanda</t>
  </si>
  <si>
    <t>Soporte gráfico institucional para la promoción del producto</t>
  </si>
  <si>
    <t>Termas &amp; Wellness</t>
  </si>
  <si>
    <t>Turismo de reuniones</t>
  </si>
  <si>
    <t>Contrib. a la diversificación geográfica en Quito</t>
  </si>
  <si>
    <t>Oferta de tours de lujo de Quito</t>
  </si>
  <si>
    <t>Momento en el ciclo de vida del producto/subproducto en Quito</t>
  </si>
  <si>
    <t>Nombre del producto turístico</t>
  </si>
  <si>
    <t>Grado de potencialidad como producto turístico</t>
  </si>
  <si>
    <t>Grado de dificultad para superar condicionantes</t>
  </si>
  <si>
    <t>Coste económico posible</t>
  </si>
  <si>
    <t>Plazo de puesta en marcha</t>
  </si>
  <si>
    <t>Estimación de contribución al desarrollo turístico del destino</t>
  </si>
  <si>
    <t>Índice de prioridad del producto</t>
  </si>
  <si>
    <t>Tudela Walking Tours - itinerario peatonal guiado en Tudela</t>
  </si>
  <si>
    <t>Rutas ornitológicas</t>
  </si>
  <si>
    <t>Catedral de Tudela, los pilares de la historia</t>
  </si>
  <si>
    <t>Eventos deportivos en las Bardenas Reales</t>
  </si>
  <si>
    <t>Gastronomía turística de la Ribera</t>
  </si>
  <si>
    <t>Ruta del Cister: los Caballeros del Temple</t>
  </si>
  <si>
    <t>Paquetes de turismo aventura en las Bardenas Reales</t>
  </si>
  <si>
    <t>Ruta de las Fiestas Taurinas de Verano</t>
  </si>
  <si>
    <t>Bus turístico para la Ribera Sur – Mundo Templario</t>
  </si>
  <si>
    <t>Desarrollo un complejo turístico y de ocio en El Bocal</t>
  </si>
  <si>
    <t>Rutas por el río Ebro</t>
  </si>
  <si>
    <t>Bus turístico para la Ribera Norte</t>
  </si>
  <si>
    <t>Turismo troglodita de las Bardenas Reales</t>
  </si>
  <si>
    <t>Matriz de selección de productos</t>
  </si>
  <si>
    <t>Fuente de información</t>
  </si>
  <si>
    <t>Código de colores para uso del excel</t>
  </si>
  <si>
    <t>A2. Atractividad_Database</t>
  </si>
  <si>
    <t>Pestañas</t>
  </si>
  <si>
    <t>Celdas</t>
  </si>
  <si>
    <t>Matriz producto_Teoria</t>
  </si>
  <si>
    <t xml:space="preserve">Pestañas editables </t>
  </si>
  <si>
    <t xml:space="preserve">Pestañas NO editables </t>
  </si>
  <si>
    <t>Celda NO editable</t>
  </si>
  <si>
    <t>Gastronomía</t>
  </si>
  <si>
    <t>Estimación de la cantidad de oferta en Quito</t>
  </si>
  <si>
    <t>Nº fotos por producto</t>
  </si>
  <si>
    <t>Estimación según momento en el ciclo de vida (1: Incipiente, desarrollo, madurez, 5: declive)</t>
  </si>
  <si>
    <t>Presencia online: Menciones en TripAdvisor</t>
  </si>
  <si>
    <t>TripAdvisor</t>
  </si>
  <si>
    <t>Del 1 al 5 según la capacidad de diversificación territorial en el DMQ</t>
  </si>
  <si>
    <t>Estimación</t>
  </si>
  <si>
    <t xml:space="preserve">Naturaleza </t>
  </si>
  <si>
    <t>Compras</t>
  </si>
  <si>
    <t>City break</t>
  </si>
  <si>
    <t>Vida nocturna</t>
  </si>
  <si>
    <t>Turismo comunitario</t>
  </si>
  <si>
    <t>Birdwatching</t>
  </si>
  <si>
    <t xml:space="preserve">Aventura </t>
  </si>
  <si>
    <t>Fiestas y festivales</t>
  </si>
  <si>
    <t>Incentivos</t>
  </si>
  <si>
    <t>Google 26/05/2016</t>
  </si>
  <si>
    <t>Uso de herramienta www.twingly.com (búsqueda de blogs)</t>
  </si>
  <si>
    <t>Presencia online: Búsqueda en blogs, redes sociales, etc.</t>
  </si>
  <si>
    <t>Lonely Planet Quito activities (1: no aparecen actividades relacionadas; 5: muchas act. relacionadas)</t>
  </si>
  <si>
    <t>Estimación de la oferta de productos "Private &amp; Luxury" en Lonely Planet Quito (1 a 5, 1: no aparecen productos; 5: muchos productos)</t>
  </si>
  <si>
    <t>Estimación de la oferta exsitente en base a conocimiento destino (1 a 5, 1: poca oferta; 5: mucha oferta)</t>
  </si>
  <si>
    <t>Nº vídeos canal Visita Quito por producto</t>
  </si>
  <si>
    <t>Estimación sobre % del total de turistas llegados a Quito (1 a 5, 1: bajo % de llegdas; 5: alto % de llegadas)</t>
  </si>
  <si>
    <t>Facilidad de desarrollo / implementación del producto en Quito</t>
  </si>
  <si>
    <t>Estimación en base conocimiento del producto y destino (1 a 5, 1: muy dificil; 5:muy facil)</t>
  </si>
  <si>
    <t>Gasto medio diario (1: bajo; 5: alto)</t>
  </si>
  <si>
    <t>Tour guiado cultural</t>
  </si>
  <si>
    <t>Tmo Cultural y Mitad del Mundo  - Indep</t>
  </si>
  <si>
    <t>Tmo Cultural y Mitad del Mundo  - Paquete</t>
  </si>
  <si>
    <t xml:space="preserve">Plan Estratégico de Desarrollo de Turismo Sostenible de Quito al 2021 
</t>
  </si>
  <si>
    <t>Pestaña</t>
  </si>
  <si>
    <t>Guía de uso</t>
  </si>
  <si>
    <t>Matriz de priorización</t>
  </si>
  <si>
    <t xml:space="preserve">Variables - Resumen </t>
  </si>
  <si>
    <t>5-6</t>
  </si>
  <si>
    <t>Variables - Base 100</t>
  </si>
  <si>
    <t xml:space="preserve">Variables - Datos </t>
  </si>
  <si>
    <t>Transferencia de conocimiento, tecnologías y metodologías: Matriz de priorización de productos turísticos</t>
  </si>
  <si>
    <t>Celda para input Quito Turismo</t>
  </si>
  <si>
    <t>Guía de puntos para uso de la matriz</t>
  </si>
  <si>
    <t>Pasos a seguir</t>
  </si>
  <si>
    <t xml:space="preserve">Pestaña </t>
  </si>
  <si>
    <t>5. Variables (datos)</t>
  </si>
  <si>
    <t>3. Competitividad
3. Atractividad</t>
  </si>
  <si>
    <r>
      <t xml:space="preserve">¿Para qué sirve?:
</t>
    </r>
    <r>
      <rPr>
        <sz val="11"/>
        <rFont val="Arial  "/>
      </rPr>
      <t>Permite evaluar distintos productos turísticos en base a dos variables principales: 
- Atractividad neta del producto
- Competitividad de Quito en el producto</t>
    </r>
  </si>
  <si>
    <r>
      <t xml:space="preserve">Uso aplicado al proyecto:
</t>
    </r>
    <r>
      <rPr>
        <sz val="11"/>
        <rFont val="Arial  "/>
      </rPr>
      <t>Establece un marco de análisis que facilita la toma de decisiones para poder priorizar productos turísticos y trazar estrategias</t>
    </r>
  </si>
  <si>
    <t>1. Seleccionar los productos a analizar en la matriz</t>
  </si>
  <si>
    <t>Variables</t>
  </si>
  <si>
    <t>COMPETITIVIDAD</t>
  </si>
  <si>
    <t>Variable n</t>
  </si>
  <si>
    <t>ATRACTIVIDAD</t>
  </si>
  <si>
    <t>Ponderación</t>
  </si>
  <si>
    <t>TOTAL COMPETITIVIDAD</t>
  </si>
  <si>
    <t>2. Completar la información de las variables para cada producto seleccionado. En caso que se desee añadir nuevas variables, utilizar las celdas con "Variable n"</t>
  </si>
  <si>
    <r>
      <t xml:space="preserve">3. Asignar un peso a las variables definidas para cada eje (Atractividad o Competitividad). </t>
    </r>
    <r>
      <rPr>
        <i/>
        <sz val="11"/>
        <color theme="1"/>
        <rFont val="Arial  "/>
      </rPr>
      <t xml:space="preserve">Ejemplo: </t>
    </r>
    <r>
      <rPr>
        <sz val="11"/>
        <color theme="1"/>
        <rFont val="Arial  "/>
      </rPr>
      <t>en atractividad, asignamos un peso del 15% al Crecimiento histórico del producto (ver celda L4 en "3. Atractividad)</t>
    </r>
  </si>
  <si>
    <t>4. Revisar y validar las variables seleccionadas: la suma de todos los pesos asignados a las variables debería ser 100% (ver celda AA4 en las pestañas de competitividad y atractividad)</t>
  </si>
  <si>
    <t>2. Resumen</t>
  </si>
  <si>
    <t>5. Introducir la información cualitativa del "Gasto medio diario" por producto. Esta información se verá reflejada en la matriz en el tamaño de las bolas</t>
  </si>
  <si>
    <t>6. Ajustar los ejes del grafico para obtener una visión óptima. Ejemplo: en el ejemplo adjunto se ajusta el máximo del eje de atractividad a 90 en lugar de 100</t>
  </si>
  <si>
    <t>1. Matriz producto</t>
  </si>
  <si>
    <t>Variables - Ponderación</t>
  </si>
  <si>
    <t>Guía de uso de la matriz de priorización de productos turísticos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</si>
</sst>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0.0"/>
  </numFmts>
  <fonts count="53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Arial  "/>
    </font>
    <font>
      <sz val="10"/>
      <color theme="1"/>
      <name val="Arial"/>
      <family val="2"/>
    </font>
    <font>
      <sz val="10"/>
      <color rgb="FF002060"/>
      <name val="Arial"/>
      <family val="2"/>
    </font>
    <font>
      <sz val="12"/>
      <color rgb="FF002060"/>
      <name val="Arial"/>
      <family val="2"/>
    </font>
    <font>
      <sz val="11"/>
      <color theme="0" tint="-0.249977111117893"/>
      <name val="Arial"/>
      <family val="2"/>
    </font>
    <font>
      <sz val="14"/>
      <color rgb="FF002060"/>
      <name val="Arial"/>
      <family val="2"/>
    </font>
    <font>
      <b/>
      <sz val="12"/>
      <color theme="0"/>
      <name val="Arial"/>
      <family val="2"/>
    </font>
    <font>
      <b/>
      <sz val="14"/>
      <name val="Arial  "/>
    </font>
    <font>
      <sz val="11"/>
      <name val="Arial  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2"/>
      <color rgb="FF002060"/>
      <name val="Arial Narrow"/>
      <family val="2"/>
    </font>
    <font>
      <sz val="9"/>
      <color rgb="FF002060"/>
      <name val="Verdana"/>
      <family val="2"/>
    </font>
    <font>
      <b/>
      <sz val="9"/>
      <color rgb="FF002060"/>
      <name val="Verdana"/>
      <family val="2"/>
    </font>
    <font>
      <sz val="10"/>
      <color indexed="8"/>
      <name val="Arial"/>
      <family val="2"/>
    </font>
    <font>
      <sz val="10"/>
      <name val="Arial  "/>
    </font>
    <font>
      <sz val="10"/>
      <color theme="1"/>
      <name val="Arial  "/>
    </font>
    <font>
      <i/>
      <sz val="11"/>
      <name val="Arial  "/>
    </font>
    <font>
      <b/>
      <sz val="12"/>
      <color theme="1"/>
      <name val="Arial"/>
      <family val="2"/>
    </font>
    <font>
      <sz val="9"/>
      <color theme="4"/>
      <name val="Arial"/>
      <family val="2"/>
    </font>
    <font>
      <b/>
      <sz val="10"/>
      <name val="Arial  "/>
    </font>
    <font>
      <sz val="10"/>
      <color theme="4"/>
      <name val="Arial"/>
      <family val="2"/>
    </font>
    <font>
      <sz val="10"/>
      <color indexed="8"/>
      <name val="Arial"/>
      <family val="2"/>
    </font>
    <font>
      <b/>
      <sz val="10"/>
      <color theme="4"/>
      <name val="Arial"/>
      <family val="2"/>
    </font>
    <font>
      <sz val="9"/>
      <color theme="0" tint="-0.249977111117893"/>
      <name val="Arial"/>
      <family val="2"/>
    </font>
    <font>
      <b/>
      <sz val="14"/>
      <color rgb="FF92D400"/>
      <name val="Arial"/>
      <family val="2"/>
    </font>
    <font>
      <i/>
      <sz val="10"/>
      <color rgb="FF002060"/>
      <name val="Arial"/>
      <family val="2"/>
    </font>
    <font>
      <i/>
      <sz val="11"/>
      <color theme="1"/>
      <name val="Arial  "/>
    </font>
    <font>
      <b/>
      <sz val="11"/>
      <color theme="0"/>
      <name val="Arial  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B0F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00246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4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D8D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rgb="FF92D400"/>
      </bottom>
      <diagonal/>
    </border>
    <border>
      <left style="thin">
        <color rgb="FF92D400"/>
      </left>
      <right style="thin">
        <color rgb="FF92D400"/>
      </right>
      <top style="thin">
        <color rgb="FF92D400"/>
      </top>
      <bottom style="thin">
        <color rgb="FF92D400"/>
      </bottom>
      <diagonal/>
    </border>
    <border>
      <left/>
      <right/>
      <top/>
      <bottom style="thin">
        <color theme="0"/>
      </bottom>
      <diagonal/>
    </border>
  </borders>
  <cellStyleXfs count="20">
    <xf numFmtId="0" fontId="0" fillId="2" borderId="0" applyFill="0" applyProtection="0"/>
    <xf numFmtId="0" fontId="7" fillId="0" borderId="0"/>
    <xf numFmtId="0" fontId="4" fillId="0" borderId="0"/>
    <xf numFmtId="0" fontId="5" fillId="2" borderId="0" applyFill="0" applyProtection="0"/>
    <xf numFmtId="0" fontId="21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/>
    <xf numFmtId="43" fontId="3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5" fillId="2" borderId="0" applyFill="0" applyProtection="0"/>
    <xf numFmtId="0" fontId="1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21" fillId="0" borderId="0"/>
  </cellStyleXfs>
  <cellXfs count="147">
    <xf numFmtId="0" fontId="0" fillId="2" borderId="0" xfId="0" applyFill="1" applyProtection="1"/>
    <xf numFmtId="0" fontId="8" fillId="3" borderId="0" xfId="1" applyFont="1" applyFill="1" applyAlignment="1">
      <alignment vertical="center"/>
    </xf>
    <xf numFmtId="0" fontId="9" fillId="3" borderId="0" xfId="1" applyFont="1" applyFill="1" applyAlignment="1">
      <alignment vertical="center"/>
    </xf>
    <xf numFmtId="0" fontId="6" fillId="4" borderId="0" xfId="1" applyFont="1" applyFill="1"/>
    <xf numFmtId="0" fontId="10" fillId="3" borderId="0" xfId="2" applyFont="1" applyFill="1" applyBorder="1" applyAlignment="1"/>
    <xf numFmtId="0" fontId="10" fillId="0" borderId="0" xfId="2" applyFont="1" applyFill="1" applyBorder="1"/>
    <xf numFmtId="0" fontId="10" fillId="4" borderId="0" xfId="2" applyFont="1" applyFill="1"/>
    <xf numFmtId="0" fontId="10" fillId="4" borderId="0" xfId="2" applyFont="1" applyFill="1" applyBorder="1" applyAlignment="1"/>
    <xf numFmtId="0" fontId="10" fillId="0" borderId="0" xfId="2" applyFont="1"/>
    <xf numFmtId="0" fontId="12" fillId="0" borderId="0" xfId="2" applyFo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vertical="center"/>
    </xf>
    <xf numFmtId="0" fontId="4" fillId="0" borderId="0" xfId="2"/>
    <xf numFmtId="0" fontId="11" fillId="0" borderId="0" xfId="2" applyFont="1"/>
    <xf numFmtId="0" fontId="17" fillId="3" borderId="0" xfId="1" applyFont="1" applyFill="1" applyAlignment="1">
      <alignment vertical="center"/>
    </xf>
    <xf numFmtId="0" fontId="18" fillId="0" borderId="0" xfId="2" applyFont="1"/>
    <xf numFmtId="0" fontId="19" fillId="0" borderId="0" xfId="2" applyFont="1"/>
    <xf numFmtId="164" fontId="24" fillId="0" borderId="0" xfId="7" applyNumberFormat="1" applyFont="1"/>
    <xf numFmtId="0" fontId="24" fillId="0" borderId="0" xfId="5" applyFont="1"/>
    <xf numFmtId="0" fontId="24" fillId="0" borderId="0" xfId="5" applyFont="1" applyAlignment="1">
      <alignment horizontal="center" vertical="center" wrapText="1"/>
    </xf>
    <xf numFmtId="0" fontId="24" fillId="0" borderId="0" xfId="5" applyFont="1" applyAlignment="1">
      <alignment wrapText="1"/>
    </xf>
    <xf numFmtId="0" fontId="24" fillId="0" borderId="0" xfId="5" applyFont="1" applyFill="1" applyBorder="1"/>
    <xf numFmtId="0" fontId="24" fillId="0" borderId="0" xfId="5" applyFont="1" applyAlignment="1">
      <alignment vertical="center"/>
    </xf>
    <xf numFmtId="166" fontId="24" fillId="0" borderId="0" xfId="5" applyNumberFormat="1" applyFont="1" applyAlignment="1">
      <alignment vertical="center"/>
    </xf>
    <xf numFmtId="0" fontId="24" fillId="0" borderId="0" xfId="5" applyFont="1" applyFill="1" applyAlignment="1">
      <alignment vertical="center"/>
    </xf>
    <xf numFmtId="0" fontId="3" fillId="0" borderId="0" xfId="5" applyAlignment="1">
      <alignment horizontal="center"/>
    </xf>
    <xf numFmtId="0" fontId="3" fillId="0" borderId="0" xfId="5"/>
    <xf numFmtId="0" fontId="3" fillId="0" borderId="0" xfId="5" applyFill="1"/>
    <xf numFmtId="0" fontId="3" fillId="0" borderId="0" xfId="5" applyAlignment="1">
      <alignment vertical="center"/>
    </xf>
    <xf numFmtId="0" fontId="3" fillId="0" borderId="0" xfId="5" applyFill="1" applyBorder="1"/>
    <xf numFmtId="0" fontId="3" fillId="0" borderId="0" xfId="5" applyAlignment="1">
      <alignment horizontal="right" vertical="center"/>
    </xf>
    <xf numFmtId="0" fontId="22" fillId="0" borderId="0" xfId="0" applyFont="1" applyFill="1" applyBorder="1"/>
    <xf numFmtId="0" fontId="29" fillId="11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1" fillId="10" borderId="3" xfId="0" applyFont="1" applyFill="1" applyBorder="1" applyAlignment="1">
      <alignment horizontal="center" vertical="center" wrapText="1"/>
    </xf>
    <xf numFmtId="0" fontId="27" fillId="0" borderId="0" xfId="5" applyFont="1" applyFill="1"/>
    <xf numFmtId="0" fontId="36" fillId="0" borderId="0" xfId="5" applyFont="1" applyAlignment="1">
      <alignment horizontal="left" vertical="center" wrapText="1"/>
    </xf>
    <xf numFmtId="0" fontId="24" fillId="0" borderId="0" xfId="5" applyFont="1" applyFill="1" applyAlignment="1">
      <alignment horizontal="center" vertical="center" wrapText="1"/>
    </xf>
    <xf numFmtId="0" fontId="24" fillId="0" borderId="0" xfId="5" applyFont="1" applyFill="1" applyBorder="1" applyAlignment="1">
      <alignment horizontal="center" textRotation="90" wrapText="1"/>
    </xf>
    <xf numFmtId="0" fontId="3" fillId="0" borderId="0" xfId="5" applyFill="1" applyBorder="1" applyAlignment="1">
      <alignment vertical="center"/>
    </xf>
    <xf numFmtId="0" fontId="3" fillId="0" borderId="0" xfId="5" applyBorder="1"/>
    <xf numFmtId="0" fontId="3" fillId="0" borderId="0" xfId="5" applyBorder="1" applyAlignment="1">
      <alignment horizontal="center"/>
    </xf>
    <xf numFmtId="165" fontId="27" fillId="0" borderId="0" xfId="7" applyNumberFormat="1" applyFont="1" applyFill="1" applyAlignment="1">
      <alignment horizontal="center" vertical="center"/>
    </xf>
    <xf numFmtId="0" fontId="27" fillId="0" borderId="0" xfId="5" applyFont="1" applyFill="1" applyAlignment="1">
      <alignment horizontal="center" vertical="center"/>
    </xf>
    <xf numFmtId="0" fontId="23" fillId="12" borderId="5" xfId="5" applyFont="1" applyFill="1" applyBorder="1" applyAlignment="1">
      <alignment horizontal="center" vertical="center" wrapText="1"/>
    </xf>
    <xf numFmtId="0" fontId="23" fillId="13" borderId="5" xfId="5" applyFont="1" applyFill="1" applyBorder="1" applyAlignment="1">
      <alignment horizontal="center" vertical="center" wrapText="1"/>
    </xf>
    <xf numFmtId="9" fontId="41" fillId="14" borderId="7" xfId="13" applyFont="1" applyFill="1" applyBorder="1" applyAlignment="1">
      <alignment horizontal="center" vertical="center"/>
    </xf>
    <xf numFmtId="0" fontId="42" fillId="0" borderId="8" xfId="5" applyFont="1" applyFill="1" applyBorder="1" applyAlignment="1">
      <alignment horizontal="center" vertical="center" wrapText="1"/>
    </xf>
    <xf numFmtId="0" fontId="42" fillId="7" borderId="8" xfId="5" applyFont="1" applyFill="1" applyBorder="1" applyAlignment="1">
      <alignment horizontal="center" vertical="center" wrapText="1"/>
    </xf>
    <xf numFmtId="0" fontId="42" fillId="0" borderId="8" xfId="5" applyFont="1" applyBorder="1" applyAlignment="1">
      <alignment horizontal="center" vertical="center" wrapText="1"/>
    </xf>
    <xf numFmtId="165" fontId="37" fillId="14" borderId="5" xfId="7" applyNumberFormat="1" applyFont="1" applyFill="1" applyBorder="1" applyAlignment="1">
      <alignment horizontal="center" vertical="center"/>
    </xf>
    <xf numFmtId="165" fontId="37" fillId="14" borderId="5" xfId="9" applyNumberFormat="1" applyFont="1" applyFill="1" applyBorder="1" applyAlignment="1">
      <alignment horizontal="center" vertical="center"/>
    </xf>
    <xf numFmtId="1" fontId="37" fillId="14" borderId="5" xfId="5" applyNumberFormat="1" applyFont="1" applyFill="1" applyBorder="1" applyAlignment="1">
      <alignment horizontal="center" vertical="center"/>
    </xf>
    <xf numFmtId="0" fontId="37" fillId="14" borderId="5" xfId="5" applyFont="1" applyFill="1" applyBorder="1" applyAlignment="1">
      <alignment horizontal="center" vertical="center"/>
    </xf>
    <xf numFmtId="0" fontId="24" fillId="0" borderId="0" xfId="5" applyFont="1" applyFill="1" applyAlignment="1">
      <alignment horizontal="center" vertical="center"/>
    </xf>
    <xf numFmtId="0" fontId="27" fillId="0" borderId="0" xfId="5" applyFont="1" applyFill="1" applyAlignment="1">
      <alignment vertical="center"/>
    </xf>
    <xf numFmtId="165" fontId="27" fillId="0" borderId="0" xfId="7" applyNumberFormat="1" applyFont="1" applyFill="1" applyAlignment="1">
      <alignment vertical="center"/>
    </xf>
    <xf numFmtId="0" fontId="27" fillId="6" borderId="5" xfId="5" applyFont="1" applyFill="1" applyBorder="1" applyAlignment="1">
      <alignment vertical="center"/>
    </xf>
    <xf numFmtId="165" fontId="24" fillId="0" borderId="0" xfId="7" applyNumberFormat="1" applyFont="1" applyFill="1" applyAlignment="1">
      <alignment vertical="center"/>
    </xf>
    <xf numFmtId="165" fontId="24" fillId="0" borderId="0" xfId="7" applyNumberFormat="1" applyFont="1" applyAlignment="1">
      <alignment vertical="center"/>
    </xf>
    <xf numFmtId="3" fontId="24" fillId="0" borderId="0" xfId="5" applyNumberFormat="1" applyFont="1" applyFill="1" applyAlignment="1">
      <alignment horizontal="center" vertical="center"/>
    </xf>
    <xf numFmtId="0" fontId="3" fillId="0" borderId="0" xfId="5" applyFill="1" applyAlignment="1">
      <alignment horizontal="center" vertical="center"/>
    </xf>
    <xf numFmtId="166" fontId="27" fillId="0" borderId="0" xfId="5" applyNumberFormat="1" applyFont="1" applyFill="1" applyAlignment="1">
      <alignment vertical="center"/>
    </xf>
    <xf numFmtId="3" fontId="27" fillId="0" borderId="0" xfId="5" applyNumberFormat="1" applyFont="1" applyFill="1" applyAlignment="1">
      <alignment horizontal="center" vertical="center"/>
    </xf>
    <xf numFmtId="165" fontId="27" fillId="0" borderId="0" xfId="5" applyNumberFormat="1" applyFont="1" applyFill="1" applyAlignment="1">
      <alignment horizontal="center" vertical="center"/>
    </xf>
    <xf numFmtId="165" fontId="39" fillId="14" borderId="5" xfId="9" applyNumberFormat="1" applyFont="1" applyFill="1" applyBorder="1" applyAlignment="1">
      <alignment horizontal="center" vertical="center"/>
    </xf>
    <xf numFmtId="165" fontId="37" fillId="14" borderId="5" xfId="7" applyNumberFormat="1" applyFont="1" applyFill="1" applyBorder="1" applyAlignment="1">
      <alignment vertical="center"/>
    </xf>
    <xf numFmtId="165" fontId="39" fillId="14" borderId="5" xfId="9" applyNumberFormat="1" applyFont="1" applyFill="1" applyBorder="1" applyAlignment="1">
      <alignment vertical="center"/>
    </xf>
    <xf numFmtId="165" fontId="37" fillId="14" borderId="5" xfId="9" applyNumberFormat="1" applyFont="1" applyFill="1" applyBorder="1" applyAlignment="1">
      <alignment vertical="center"/>
    </xf>
    <xf numFmtId="164" fontId="37" fillId="14" borderId="5" xfId="9" applyNumberFormat="1" applyFont="1" applyFill="1" applyBorder="1" applyAlignment="1">
      <alignment vertical="center"/>
    </xf>
    <xf numFmtId="164" fontId="39" fillId="14" borderId="5" xfId="9" applyNumberFormat="1" applyFont="1" applyFill="1" applyBorder="1" applyAlignment="1">
      <alignment vertical="center"/>
    </xf>
    <xf numFmtId="1" fontId="39" fillId="14" borderId="5" xfId="6" quotePrefix="1" applyNumberFormat="1" applyFont="1" applyFill="1" applyBorder="1" applyAlignment="1">
      <alignment vertical="center"/>
    </xf>
    <xf numFmtId="0" fontId="39" fillId="14" borderId="5" xfId="5" applyFont="1" applyFill="1" applyBorder="1" applyAlignment="1">
      <alignment vertical="center"/>
    </xf>
    <xf numFmtId="165" fontId="39" fillId="14" borderId="5" xfId="9" quotePrefix="1" applyNumberFormat="1" applyFont="1" applyFill="1" applyBorder="1" applyAlignment="1">
      <alignment vertical="center"/>
    </xf>
    <xf numFmtId="164" fontId="41" fillId="14" borderId="7" xfId="9" applyNumberFormat="1" applyFont="1" applyFill="1" applyBorder="1" applyAlignment="1">
      <alignment vertical="center"/>
    </xf>
    <xf numFmtId="0" fontId="13" fillId="2" borderId="0" xfId="14" applyFont="1" applyFill="1" applyProtection="1"/>
    <xf numFmtId="0" fontId="43" fillId="2" borderId="0" xfId="15" applyFont="1" applyFill="1" applyAlignment="1" applyProtection="1">
      <alignment vertical="top"/>
    </xf>
    <xf numFmtId="0" fontId="16" fillId="2" borderId="0" xfId="14" applyFont="1" applyFill="1" applyAlignment="1" applyProtection="1"/>
    <xf numFmtId="0" fontId="13" fillId="2" borderId="0" xfId="14" applyFont="1" applyFill="1" applyAlignment="1" applyProtection="1">
      <alignment horizontal="center"/>
    </xf>
    <xf numFmtId="0" fontId="13" fillId="5" borderId="0" xfId="14" applyFont="1" applyFill="1" applyProtection="1"/>
    <xf numFmtId="0" fontId="14" fillId="5" borderId="0" xfId="14" applyFont="1" applyFill="1" applyProtection="1"/>
    <xf numFmtId="0" fontId="44" fillId="5" borderId="0" xfId="15" applyFont="1" applyFill="1" applyAlignment="1" applyProtection="1">
      <alignment horizontal="right"/>
    </xf>
    <xf numFmtId="0" fontId="14" fillId="2" borderId="0" xfId="14" applyFont="1" applyFill="1" applyProtection="1"/>
    <xf numFmtId="0" fontId="13" fillId="5" borderId="0" xfId="14" applyFont="1" applyFill="1" applyAlignment="1" applyProtection="1">
      <alignment vertical="center"/>
    </xf>
    <xf numFmtId="16" fontId="13" fillId="5" borderId="0" xfId="14" quotePrefix="1" applyNumberFormat="1" applyFont="1" applyFill="1" applyAlignment="1" applyProtection="1">
      <alignment horizontal="right" vertical="center"/>
    </xf>
    <xf numFmtId="0" fontId="13" fillId="5" borderId="0" xfId="14" quotePrefix="1" applyNumberFormat="1" applyFont="1" applyFill="1" applyAlignment="1" applyProtection="1">
      <alignment horizontal="right" vertical="center"/>
    </xf>
    <xf numFmtId="0" fontId="13" fillId="5" borderId="0" xfId="14" applyFont="1" applyFill="1" applyAlignment="1" applyProtection="1">
      <alignment wrapText="1"/>
    </xf>
    <xf numFmtId="0" fontId="1" fillId="0" borderId="0" xfId="16"/>
    <xf numFmtId="0" fontId="8" fillId="3" borderId="0" xfId="17" applyFont="1" applyFill="1" applyAlignment="1">
      <alignment vertical="center"/>
    </xf>
    <xf numFmtId="0" fontId="17" fillId="3" borderId="0" xfId="17" applyFont="1" applyFill="1" applyAlignment="1">
      <alignment vertical="center"/>
    </xf>
    <xf numFmtId="0" fontId="9" fillId="3" borderId="0" xfId="17" applyFont="1" applyFill="1" applyAlignment="1">
      <alignment vertical="center"/>
    </xf>
    <xf numFmtId="0" fontId="10" fillId="3" borderId="0" xfId="16" applyFont="1" applyFill="1" applyBorder="1" applyAlignment="1"/>
    <xf numFmtId="0" fontId="10" fillId="0" borderId="0" xfId="16" applyFont="1" applyFill="1" applyBorder="1"/>
    <xf numFmtId="0" fontId="6" fillId="4" borderId="0" xfId="17" applyFont="1" applyFill="1"/>
    <xf numFmtId="0" fontId="10" fillId="4" borderId="0" xfId="16" applyFont="1" applyFill="1"/>
    <xf numFmtId="0" fontId="10" fillId="4" borderId="0" xfId="16" applyFont="1" applyFill="1" applyBorder="1" applyAlignment="1"/>
    <xf numFmtId="0" fontId="10" fillId="0" borderId="0" xfId="16" applyFont="1"/>
    <xf numFmtId="0" fontId="12" fillId="0" borderId="0" xfId="16" applyFont="1"/>
    <xf numFmtId="0" fontId="15" fillId="0" borderId="0" xfId="16" applyFont="1" applyFill="1" applyBorder="1" applyAlignment="1"/>
    <xf numFmtId="0" fontId="10" fillId="0" borderId="0" xfId="16" applyFont="1" applyFill="1" applyBorder="1" applyAlignment="1">
      <alignment vertical="center"/>
    </xf>
    <xf numFmtId="0" fontId="18" fillId="0" borderId="0" xfId="16" applyFont="1"/>
    <xf numFmtId="0" fontId="19" fillId="0" borderId="0" xfId="16" applyFont="1"/>
    <xf numFmtId="0" fontId="11" fillId="0" borderId="0" xfId="16" applyFont="1"/>
    <xf numFmtId="0" fontId="33" fillId="0" borderId="0" xfId="16" applyFont="1"/>
    <xf numFmtId="0" fontId="33" fillId="0" borderId="0" xfId="16" applyFont="1" applyAlignment="1">
      <alignment horizontal="left"/>
    </xf>
    <xf numFmtId="0" fontId="34" fillId="0" borderId="0" xfId="16" applyFont="1"/>
    <xf numFmtId="0" fontId="38" fillId="0" borderId="0" xfId="16" applyFont="1"/>
    <xf numFmtId="165" fontId="37" fillId="14" borderId="7" xfId="18" applyNumberFormat="1" applyFont="1" applyFill="1" applyBorder="1" applyAlignment="1">
      <alignment vertical="center"/>
    </xf>
    <xf numFmtId="0" fontId="1" fillId="0" borderId="0" xfId="16" applyFill="1"/>
    <xf numFmtId="165" fontId="37" fillId="0" borderId="0" xfId="18" applyNumberFormat="1" applyFont="1" applyFill="1" applyBorder="1" applyAlignment="1">
      <alignment vertical="center"/>
    </xf>
    <xf numFmtId="0" fontId="1" fillId="0" borderId="6" xfId="16" applyBorder="1"/>
    <xf numFmtId="165" fontId="28" fillId="0" borderId="6" xfId="18" applyNumberFormat="1" applyFont="1" applyFill="1" applyBorder="1" applyAlignment="1">
      <alignment vertical="center"/>
    </xf>
    <xf numFmtId="0" fontId="45" fillId="0" borderId="0" xfId="16" applyFont="1"/>
    <xf numFmtId="0" fontId="1" fillId="0" borderId="0" xfId="16" applyAlignment="1">
      <alignment vertical="center"/>
    </xf>
    <xf numFmtId="0" fontId="47" fillId="16" borderId="5" xfId="5" applyFont="1" applyFill="1" applyBorder="1" applyAlignment="1">
      <alignment horizontal="center" vertical="center" wrapText="1"/>
    </xf>
    <xf numFmtId="0" fontId="47" fillId="17" borderId="5" xfId="5" applyFont="1" applyFill="1" applyBorder="1" applyAlignment="1">
      <alignment horizontal="center" vertical="center" wrapText="1"/>
    </xf>
    <xf numFmtId="0" fontId="48" fillId="16" borderId="5" xfId="5" applyFont="1" applyFill="1" applyBorder="1" applyAlignment="1">
      <alignment horizontal="center" vertical="center" wrapText="1"/>
    </xf>
    <xf numFmtId="165" fontId="39" fillId="14" borderId="5" xfId="9" applyNumberFormat="1" applyFont="1" applyFill="1" applyBorder="1" applyAlignment="1">
      <alignment horizontal="left" vertical="center"/>
    </xf>
    <xf numFmtId="0" fontId="27" fillId="6" borderId="5" xfId="19" applyFont="1" applyFill="1" applyBorder="1" applyAlignment="1">
      <alignment vertical="center"/>
    </xf>
    <xf numFmtId="165" fontId="21" fillId="0" borderId="5" xfId="9" applyNumberFormat="1" applyFont="1" applyFill="1" applyBorder="1" applyAlignment="1">
      <alignment horizontal="center" vertical="center"/>
    </xf>
    <xf numFmtId="0" fontId="48" fillId="16" borderId="5" xfId="5" applyFont="1" applyFill="1" applyBorder="1" applyAlignment="1">
      <alignment vertical="center" wrapText="1"/>
    </xf>
    <xf numFmtId="1" fontId="50" fillId="0" borderId="0" xfId="5" applyNumberFormat="1" applyFont="1" applyFill="1" applyAlignment="1">
      <alignment horizontal="center" vertical="center"/>
    </xf>
    <xf numFmtId="0" fontId="51" fillId="0" borderId="0" xfId="5" applyFont="1" applyFill="1"/>
    <xf numFmtId="0" fontId="52" fillId="2" borderId="0" xfId="0" applyFont="1" applyAlignment="1">
      <alignment horizontal="left" vertical="center"/>
    </xf>
    <xf numFmtId="9" fontId="48" fillId="0" borderId="0" xfId="13" applyFont="1" applyFill="1"/>
    <xf numFmtId="0" fontId="23" fillId="12" borderId="0" xfId="0" applyFont="1" applyFill="1" applyBorder="1" applyAlignment="1">
      <alignment horizontal="center" vertical="center" wrapText="1"/>
    </xf>
    <xf numFmtId="9" fontId="20" fillId="0" borderId="0" xfId="5" applyNumberFormat="1" applyFont="1" applyFill="1" applyAlignment="1">
      <alignment horizontal="center"/>
    </xf>
    <xf numFmtId="165" fontId="23" fillId="12" borderId="0" xfId="18" applyNumberFormat="1" applyFont="1" applyFill="1" applyAlignment="1"/>
    <xf numFmtId="0" fontId="13" fillId="5" borderId="0" xfId="14" applyFont="1" applyFill="1" applyAlignment="1" applyProtection="1">
      <alignment horizontal="left" vertical="center" wrapText="1"/>
    </xf>
    <xf numFmtId="0" fontId="13" fillId="5" borderId="0" xfId="14" applyFont="1" applyFill="1" applyAlignment="1" applyProtection="1">
      <alignment horizontal="left" vertical="center"/>
    </xf>
    <xf numFmtId="0" fontId="11" fillId="0" borderId="10" xfId="16" applyFont="1" applyBorder="1" applyAlignment="1">
      <alignment horizontal="left" vertical="center" wrapText="1"/>
    </xf>
    <xf numFmtId="0" fontId="45" fillId="0" borderId="10" xfId="16" applyFont="1" applyBorder="1" applyAlignment="1">
      <alignment vertical="center" wrapText="1"/>
    </xf>
    <xf numFmtId="0" fontId="45" fillId="0" borderId="10" xfId="16" applyFont="1" applyBorder="1" applyAlignment="1">
      <alignment vertical="center"/>
    </xf>
    <xf numFmtId="0" fontId="35" fillId="0" borderId="0" xfId="16" applyFont="1" applyAlignment="1">
      <alignment horizontal="left" vertical="top" wrapText="1"/>
    </xf>
    <xf numFmtId="0" fontId="46" fillId="15" borderId="9" xfId="16" applyFont="1" applyFill="1" applyBorder="1" applyAlignment="1">
      <alignment horizontal="left" vertical="center"/>
    </xf>
    <xf numFmtId="0" fontId="11" fillId="0" borderId="10" xfId="16" applyFont="1" applyBorder="1" applyAlignment="1">
      <alignment horizontal="left" vertical="center"/>
    </xf>
    <xf numFmtId="0" fontId="20" fillId="17" borderId="11" xfId="5" applyFont="1" applyFill="1" applyBorder="1" applyAlignment="1">
      <alignment horizontal="center"/>
    </xf>
    <xf numFmtId="0" fontId="49" fillId="16" borderId="11" xfId="5" applyFont="1" applyFill="1" applyBorder="1" applyAlignment="1">
      <alignment horizontal="center"/>
    </xf>
    <xf numFmtId="0" fontId="47" fillId="17" borderId="5" xfId="5" applyFont="1" applyFill="1" applyBorder="1" applyAlignment="1">
      <alignment horizontal="center" vertical="center" wrapText="1"/>
    </xf>
    <xf numFmtId="0" fontId="48" fillId="16" borderId="5" xfId="5" applyFont="1" applyFill="1" applyBorder="1" applyAlignment="1">
      <alignment horizontal="center" vertical="center" wrapText="1"/>
    </xf>
  </cellXfs>
  <cellStyles count="20">
    <cellStyle name="Comma" xfId="9" builtinId="3"/>
    <cellStyle name="Comma 2" xfId="7"/>
    <cellStyle name="Comma 2 2" xfId="18"/>
    <cellStyle name="Comma 3" xfId="11"/>
    <cellStyle name="Normal" xfId="0" builtinId="0"/>
    <cellStyle name="Normal 11" xfId="14"/>
    <cellStyle name="Normal 2" xfId="1"/>
    <cellStyle name="Normal 2 2" xfId="17"/>
    <cellStyle name="Normal 3" xfId="2"/>
    <cellStyle name="Normal 3 2" xfId="10"/>
    <cellStyle name="Normal 3 2 2" xfId="16"/>
    <cellStyle name="Normal 4" xfId="3"/>
    <cellStyle name="Normal 5" xfId="4"/>
    <cellStyle name="Normal 6" xfId="5"/>
    <cellStyle name="Normal 6 2" xfId="19"/>
    <cellStyle name="Normal 7" xfId="8"/>
    <cellStyle name="Normal 8" xfId="15"/>
    <cellStyle name="Percent" xfId="13" builtinId="5"/>
    <cellStyle name="Percent 2" xfId="6"/>
    <cellStyle name="Percent 3" xfId="12"/>
  </cellStyles>
  <dxfs count="2">
    <dxf>
      <font>
        <color theme="5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rgb="FFABE7A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FFFFFF"/>
      <rgbColor rgb="00333333"/>
      <rgbColor rgb="00E6E6E6"/>
      <rgbColor rgb="00CCCCCC"/>
      <rgbColor rgb="00E34186"/>
      <rgbColor rgb="00444444"/>
      <rgbColor rgb="00FF0017"/>
      <rgbColor rgb="0053A21F"/>
      <rgbColor rgb="00D9D9D9"/>
      <rgbColor rgb="00FF9900"/>
      <rgbColor rgb="00EDEDED"/>
      <rgbColor rgb="003F3F3F"/>
      <rgbColor rgb="00D42776"/>
      <rgbColor rgb="009BBB5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8D4"/>
      <color rgb="FFF79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42854686664674E-2"/>
          <c:y val="8.4830644789379114E-2"/>
          <c:w val="0.90989310573639914"/>
          <c:h val="0.82062230365363087"/>
        </c:manualLayout>
      </c:layout>
      <c:bubbleChart>
        <c:varyColors val="0"/>
        <c:ser>
          <c:idx val="0"/>
          <c:order val="0"/>
          <c:tx>
            <c:strRef>
              <c:f>'2. Resumen'!$A$3</c:f>
              <c:strCache>
                <c:ptCount val="1"/>
                <c:pt idx="0">
                  <c:v>Tour guiado cultural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dLbl>
              <c:idx val="0"/>
              <c:layout>
                <c:manualLayout>
                  <c:x val="-9.2504248357007948E-2"/>
                  <c:y val="-5.9776369363701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rgbClr val="002060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58721460037515"/>
                      <c:h val="3.69357232237221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2060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Resumen'!$B$3</c:f>
              <c:numCache>
                <c:formatCode>_-* #,##0\ _€_-;\-* #,##0\ _€_-;_-* "-"??\ _€_-;_-@_-</c:formatCode>
                <c:ptCount val="1"/>
                <c:pt idx="0">
                  <c:v>55.61904761904762</c:v>
                </c:pt>
              </c:numCache>
            </c:numRef>
          </c:xVal>
          <c:yVal>
            <c:numRef>
              <c:f>'2. Resumen'!$C$3</c:f>
              <c:numCache>
                <c:formatCode>_-* #,##0\ _€_-;\-* #,##0\ _€_-;_-* "-"??\ _€_-;_-@_-</c:formatCode>
                <c:ptCount val="1"/>
                <c:pt idx="0">
                  <c:v>51.642208093356764</c:v>
                </c:pt>
              </c:numCache>
            </c:numRef>
          </c:yVal>
          <c:bubbleSize>
            <c:numRef>
              <c:f>'2. Resumen'!$D$3</c:f>
              <c:numCache>
                <c:formatCode>_-* #,##0.0\ _€_-;\-* #,##0.0\ _€_-;_-* "-"??\ _€_-;_-@_-</c:formatCode>
                <c:ptCount val="1"/>
                <c:pt idx="0">
                  <c:v>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1-65E6-4446-A782-5D76D7282CB4}"/>
            </c:ext>
          </c:extLst>
        </c:ser>
        <c:ser>
          <c:idx val="1"/>
          <c:order val="1"/>
          <c:tx>
            <c:strRef>
              <c:f>'2. Resumen'!$A$6</c:f>
              <c:strCache>
                <c:ptCount val="1"/>
                <c:pt idx="0">
                  <c:v>Aventura 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dLbl>
              <c:idx val="0"/>
              <c:layout>
                <c:manualLayout>
                  <c:x val="-8.1380868506101392E-2"/>
                  <c:y val="-6.46835530270863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chemeClr val="tx2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9.6840013518865883E-2"/>
                      <c:h val="7.13080013037203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Resumen'!$B$6</c:f>
              <c:numCache>
                <c:formatCode>_-* #,##0\ _€_-;\-* #,##0\ _€_-;_-* "-"??\ _€_-;_-@_-</c:formatCode>
                <c:ptCount val="1"/>
                <c:pt idx="0">
                  <c:v>29.640151515151516</c:v>
                </c:pt>
              </c:numCache>
            </c:numRef>
          </c:xVal>
          <c:yVal>
            <c:numRef>
              <c:f>'2. Resumen'!$C$6</c:f>
              <c:numCache>
                <c:formatCode>_-* #,##0\ _€_-;\-* #,##0\ _€_-;_-* "-"??\ _€_-;_-@_-</c:formatCode>
                <c:ptCount val="1"/>
                <c:pt idx="0">
                  <c:v>44.30980711123938</c:v>
                </c:pt>
              </c:numCache>
            </c:numRef>
          </c:yVal>
          <c:bubbleSize>
            <c:numRef>
              <c:f>'2. Resumen'!$D$6</c:f>
              <c:numCache>
                <c:formatCode>_-* #,##0.0\ _€_-;\-* #,##0.0\ _€_-;_-* "-"??\ _€_-;_-@_-</c:formatCode>
                <c:ptCount val="1"/>
                <c:pt idx="0">
                  <c:v>3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3-65E6-4446-A782-5D76D7282CB4}"/>
            </c:ext>
          </c:extLst>
        </c:ser>
        <c:ser>
          <c:idx val="2"/>
          <c:order val="2"/>
          <c:tx>
            <c:strRef>
              <c:f>'2. Resumen'!$A$7</c:f>
              <c:strCache>
                <c:ptCount val="1"/>
                <c:pt idx="0">
                  <c:v>Naturaleza 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dLbl>
              <c:idx val="0"/>
              <c:layout>
                <c:manualLayout>
                  <c:x val="-6.3366843249663657E-2"/>
                  <c:y val="-6.0270041186425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chemeClr val="tx2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Resumen'!$B$7</c:f>
              <c:numCache>
                <c:formatCode>_-* #,##0\ _€_-;\-* #,##0\ _€_-;_-* "-"??\ _€_-;_-@_-</c:formatCode>
                <c:ptCount val="1"/>
                <c:pt idx="0">
                  <c:v>36.107142857142854</c:v>
                </c:pt>
              </c:numCache>
            </c:numRef>
          </c:xVal>
          <c:yVal>
            <c:numRef>
              <c:f>'2. Resumen'!$C$7</c:f>
              <c:numCache>
                <c:formatCode>_-* #,##0\ _€_-;\-* #,##0\ _€_-;_-* "-"??\ _€_-;_-@_-</c:formatCode>
                <c:ptCount val="1"/>
                <c:pt idx="0">
                  <c:v>44.402280535833128</c:v>
                </c:pt>
              </c:numCache>
            </c:numRef>
          </c:yVal>
          <c:bubbleSize>
            <c:numRef>
              <c:f>'2. Resumen'!$D$7</c:f>
              <c:numCache>
                <c:formatCode>_-* #,##0.0\ _€_-;\-* #,##0.0\ _€_-;_-* "-"??\ _€_-;_-@_-</c:formatCode>
                <c:ptCount val="1"/>
                <c:pt idx="0">
                  <c:v>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5-65E6-4446-A782-5D76D7282CB4}"/>
            </c:ext>
          </c:extLst>
        </c:ser>
        <c:ser>
          <c:idx val="4"/>
          <c:order val="3"/>
          <c:tx>
            <c:strRef>
              <c:f>'2. Resumen'!$A$8</c:f>
              <c:strCache>
                <c:ptCount val="1"/>
                <c:pt idx="0">
                  <c:v>Termas &amp; Wellness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dLbl>
              <c:idx val="0"/>
              <c:layout>
                <c:manualLayout>
                  <c:x val="-0.12692876676413378"/>
                  <c:y val="-8.606832392620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rgbClr val="002060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88530516278858"/>
                      <c:h val="6.62331807382893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'2. Resumen'!$B$8</c:f>
              <c:numCache>
                <c:formatCode>_-* #,##0\ _€_-;\-* #,##0\ _€_-;_-* "-"??\ _€_-;_-@_-</c:formatCode>
                <c:ptCount val="1"/>
                <c:pt idx="0">
                  <c:v>27.5</c:v>
                </c:pt>
              </c:numCache>
            </c:numRef>
          </c:xVal>
          <c:yVal>
            <c:numRef>
              <c:f>'2. Resumen'!$C$8</c:f>
              <c:numCache>
                <c:formatCode>_-* #,##0\ _€_-;\-* #,##0\ _€_-;_-* "-"??\ _€_-;_-@_-</c:formatCode>
                <c:ptCount val="1"/>
                <c:pt idx="0">
                  <c:v>34.936679971669548</c:v>
                </c:pt>
              </c:numCache>
            </c:numRef>
          </c:yVal>
          <c:bubbleSize>
            <c:numRef>
              <c:f>'2. Resumen'!$D$8</c:f>
              <c:numCache>
                <c:formatCode>_-* #,##0.0\ _€_-;\-* #,##0.0\ _€_-;_-* "-"??\ _€_-;_-@_-</c:formatCode>
                <c:ptCount val="1"/>
                <c:pt idx="0">
                  <c:v>3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7-65E6-4446-A782-5D76D7282CB4}"/>
            </c:ext>
          </c:extLst>
        </c:ser>
        <c:ser>
          <c:idx val="11"/>
          <c:order val="4"/>
          <c:tx>
            <c:strRef>
              <c:f>'2. Resumen'!$A$9</c:f>
              <c:strCache>
                <c:ptCount val="1"/>
                <c:pt idx="0">
                  <c:v>Turismo de reuniones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dLbl>
              <c:idx val="0"/>
              <c:layout>
                <c:manualLayout>
                  <c:x val="-7.8970612633891421E-2"/>
                  <c:y val="-8.17869236830045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2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9.6592425884302641E-2"/>
                      <c:h val="6.29372991567011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2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Resumen'!$B$9</c:f>
              <c:numCache>
                <c:formatCode>_-* #,##0\ _€_-;\-* #,##0\ _€_-;_-* "-"??\ _€_-;_-@_-</c:formatCode>
                <c:ptCount val="1"/>
                <c:pt idx="0">
                  <c:v>49.238095238095241</c:v>
                </c:pt>
              </c:numCache>
            </c:numRef>
          </c:xVal>
          <c:yVal>
            <c:numRef>
              <c:f>'2. Resumen'!$C$9</c:f>
              <c:numCache>
                <c:formatCode>_-* #,##0\ _€_-;\-* #,##0\ _€_-;_-* "-"??\ _€_-;_-@_-</c:formatCode>
                <c:ptCount val="1"/>
                <c:pt idx="0">
                  <c:v>71.999782700277052</c:v>
                </c:pt>
              </c:numCache>
            </c:numRef>
          </c:yVal>
          <c:bubbleSize>
            <c:numRef>
              <c:f>'2. Resumen'!$D$9</c:f>
              <c:numCache>
                <c:formatCode>_-* #,##0.0\ _€_-;\-* #,##0.0\ _€_-;_-* "-"??\ _€_-;_-@_-</c:formatCode>
                <c:ptCount val="1"/>
                <c:pt idx="0">
                  <c:v>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9-65E6-4446-A782-5D76D7282CB4}"/>
            </c:ext>
          </c:extLst>
        </c:ser>
        <c:ser>
          <c:idx val="6"/>
          <c:order val="5"/>
          <c:tx>
            <c:strRef>
              <c:f>'2. Resumen'!$A$11</c:f>
              <c:strCache>
                <c:ptCount val="1"/>
                <c:pt idx="0">
                  <c:v>City break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dLbl>
              <c:idx val="0"/>
              <c:layout>
                <c:manualLayout>
                  <c:x val="-8.8495648683963396E-2"/>
                  <c:y val="-6.7898691999912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rgbClr val="002060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8.5219211896601976E-2"/>
                      <c:h val="5.99551541280249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Resumen'!$B$11</c:f>
              <c:numCache>
                <c:formatCode>_-* #,##0\ _€_-;\-* #,##0\ _€_-;_-* "-"??\ _€_-;_-@_-</c:formatCode>
                <c:ptCount val="1"/>
                <c:pt idx="0">
                  <c:v>75.61904761904762</c:v>
                </c:pt>
              </c:numCache>
            </c:numRef>
          </c:xVal>
          <c:yVal>
            <c:numRef>
              <c:f>'2. Resumen'!$C$11</c:f>
              <c:numCache>
                <c:formatCode>_-* #,##0\ _€_-;\-* #,##0\ _€_-;_-* "-"??\ _€_-;_-@_-</c:formatCode>
                <c:ptCount val="1"/>
                <c:pt idx="0">
                  <c:v>44.722624798465816</c:v>
                </c:pt>
              </c:numCache>
            </c:numRef>
          </c:yVal>
          <c:bubbleSize>
            <c:numRef>
              <c:f>'2. Resumen'!$D$11</c:f>
              <c:numCache>
                <c:formatCode>_-* #,##0.0\ _€_-;\-* #,##0.0\ _€_-;_-* "-"??\ _€_-;_-@_-</c:formatCode>
                <c:ptCount val="1"/>
                <c:pt idx="0">
                  <c:v>3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B-65E6-4446-A782-5D76D7282CB4}"/>
            </c:ext>
          </c:extLst>
        </c:ser>
        <c:ser>
          <c:idx val="8"/>
          <c:order val="6"/>
          <c:tx>
            <c:strRef>
              <c:f>'2. Resumen'!$A$12</c:f>
              <c:strCache>
                <c:ptCount val="1"/>
                <c:pt idx="0">
                  <c:v>Gastronomía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dLbl>
              <c:idx val="0"/>
              <c:layout>
                <c:manualLayout>
                  <c:x val="-0.10440414451020269"/>
                  <c:y val="-6.685212043877564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2060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Resumen'!$B$12</c:f>
              <c:numCache>
                <c:formatCode>_-* #,##0\ _€_-;\-* #,##0\ _€_-;_-* "-"??\ _€_-;_-@_-</c:formatCode>
                <c:ptCount val="1"/>
                <c:pt idx="0">
                  <c:v>57.291666666666664</c:v>
                </c:pt>
              </c:numCache>
            </c:numRef>
          </c:xVal>
          <c:yVal>
            <c:numRef>
              <c:f>'2. Resumen'!$C$12</c:f>
              <c:numCache>
                <c:formatCode>_-* #,##0\ _€_-;\-* #,##0\ _€_-;_-* "-"??\ _€_-;_-@_-</c:formatCode>
                <c:ptCount val="1"/>
                <c:pt idx="0">
                  <c:v>29.093364312210504</c:v>
                </c:pt>
              </c:numCache>
            </c:numRef>
          </c:yVal>
          <c:bubbleSize>
            <c:numRef>
              <c:f>'2. Resumen'!$D$12</c:f>
              <c:numCache>
                <c:formatCode>_-* #,##0.0\ _€_-;\-* #,##0.0\ _€_-;_-* "-"??\ _€_-;_-@_-</c:formatCode>
                <c:ptCount val="1"/>
                <c:pt idx="0">
                  <c:v>3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D-65E6-4446-A782-5D76D7282CB4}"/>
            </c:ext>
          </c:extLst>
        </c:ser>
        <c:ser>
          <c:idx val="3"/>
          <c:order val="7"/>
          <c:tx>
            <c:strRef>
              <c:f>'2. Resumen'!$A$13</c:f>
              <c:strCache>
                <c:ptCount val="1"/>
                <c:pt idx="0">
                  <c:v>Compras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0.14655070536158277"/>
                  <c:y val="-5.041518292533821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2060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Resumen'!$B$13</c:f>
              <c:numCache>
                <c:formatCode>_-* #,##0\ _€_-;\-* #,##0\ _€_-;_-* "-"??\ _€_-;_-@_-</c:formatCode>
                <c:ptCount val="1"/>
                <c:pt idx="0">
                  <c:v>20.36904761904762</c:v>
                </c:pt>
              </c:numCache>
            </c:numRef>
          </c:xVal>
          <c:yVal>
            <c:numRef>
              <c:f>'2. Resumen'!$C$13</c:f>
              <c:numCache>
                <c:formatCode>_-* #,##0\ _€_-;\-* #,##0\ _€_-;_-* "-"??\ _€_-;_-@_-</c:formatCode>
                <c:ptCount val="1"/>
                <c:pt idx="0">
                  <c:v>40.726541517717799</c:v>
                </c:pt>
              </c:numCache>
            </c:numRef>
          </c:yVal>
          <c:bubbleSize>
            <c:numRef>
              <c:f>'2. Resumen'!$D$13</c:f>
              <c:numCache>
                <c:formatCode>_-* #,##0.0\ _€_-;\-* #,##0.0\ _€_-;_-* "-"??\ _€_-;_-@_-</c:formatCode>
                <c:ptCount val="1"/>
                <c:pt idx="0">
                  <c:v>3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F-65E6-4446-A782-5D76D7282CB4}"/>
            </c:ext>
          </c:extLst>
        </c:ser>
        <c:ser>
          <c:idx val="5"/>
          <c:order val="8"/>
          <c:tx>
            <c:strRef>
              <c:f>'2. Resumen'!$A$14</c:f>
              <c:strCache>
                <c:ptCount val="1"/>
                <c:pt idx="0">
                  <c:v>Vida nocturna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8.7834889229113589E-2"/>
                  <c:y val="-5.61995113776349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rgbClr val="002060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035134848104813E-2"/>
                      <c:h val="5.99551541280249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Resumen'!$B$14</c:f>
              <c:numCache>
                <c:formatCode>_-* #,##0\ _€_-;\-* #,##0\ _€_-;_-* "-"??\ _€_-;_-@_-</c:formatCode>
                <c:ptCount val="1"/>
                <c:pt idx="0">
                  <c:v>21.5</c:v>
                </c:pt>
              </c:numCache>
            </c:numRef>
          </c:xVal>
          <c:yVal>
            <c:numRef>
              <c:f>'2. Resumen'!$C$14</c:f>
              <c:numCache>
                <c:formatCode>_-* #,##0\ _€_-;\-* #,##0\ _€_-;_-* "-"??\ _€_-;_-@_-</c:formatCode>
                <c:ptCount val="1"/>
                <c:pt idx="0">
                  <c:v>9.2316245507699897</c:v>
                </c:pt>
              </c:numCache>
            </c:numRef>
          </c:yVal>
          <c:bubbleSize>
            <c:numRef>
              <c:f>'2. Resumen'!$D$14</c:f>
              <c:numCache>
                <c:formatCode>_-* #,##0.0\ _€_-;\-* #,##0.0\ _€_-;_-* "-"??\ _€_-;_-@_-</c:formatCode>
                <c:ptCount val="1"/>
                <c:pt idx="0">
                  <c:v>1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11-65E6-4446-A782-5D76D7282CB4}"/>
            </c:ext>
          </c:extLst>
        </c:ser>
        <c:ser>
          <c:idx val="7"/>
          <c:order val="9"/>
          <c:tx>
            <c:strRef>
              <c:f>'2. Resumen'!$A$15</c:f>
              <c:strCache>
                <c:ptCount val="1"/>
                <c:pt idx="0">
                  <c:v>Turismo comunitario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9.9676676367259576E-2"/>
                  <c:y val="-7.02009588888398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rgbClr val="002060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10584538157599"/>
                      <c:h val="8.08819094955729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2060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Resumen'!$B$15</c:f>
              <c:numCache>
                <c:formatCode>_-* #,##0\ _€_-;\-* #,##0\ _€_-;_-* "-"??\ _€_-;_-@_-</c:formatCode>
                <c:ptCount val="1"/>
                <c:pt idx="0">
                  <c:v>8.4166666666666661</c:v>
                </c:pt>
              </c:numCache>
            </c:numRef>
          </c:xVal>
          <c:yVal>
            <c:numRef>
              <c:f>'2. Resumen'!$C$15</c:f>
              <c:numCache>
                <c:formatCode>_-* #,##0\ _€_-;\-* #,##0\ _€_-;_-* "-"??\ _€_-;_-@_-</c:formatCode>
                <c:ptCount val="1"/>
                <c:pt idx="0">
                  <c:v>13.815986853366763</c:v>
                </c:pt>
              </c:numCache>
            </c:numRef>
          </c:yVal>
          <c:bubbleSize>
            <c:numRef>
              <c:f>'2. Resumen'!$D$15</c:f>
              <c:numCache>
                <c:formatCode>_-* #,##0.0\ _€_-;\-* #,##0.0\ _€_-;_-* "-"??\ _€_-;_-@_-</c:formatCode>
                <c:ptCount val="1"/>
                <c:pt idx="0">
                  <c:v>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13-65E6-4446-A782-5D76D7282CB4}"/>
            </c:ext>
          </c:extLst>
        </c:ser>
        <c:ser>
          <c:idx val="9"/>
          <c:order val="10"/>
          <c:tx>
            <c:strRef>
              <c:f>'2. Resumen'!$A$16</c:f>
              <c:strCache>
                <c:ptCount val="1"/>
                <c:pt idx="0">
                  <c:v>Birdwatching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0.1470307965097235"/>
                  <c:y val="-9.13559635842003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rgbClr val="002060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Resumen'!$B$16</c:f>
              <c:numCache>
                <c:formatCode>_-* #,##0\ _€_-;\-* #,##0\ _€_-;_-* "-"??\ _€_-;_-@_-</c:formatCode>
                <c:ptCount val="1"/>
                <c:pt idx="0">
                  <c:v>24.246212121212121</c:v>
                </c:pt>
              </c:numCache>
            </c:numRef>
          </c:xVal>
          <c:yVal>
            <c:numRef>
              <c:f>'2. Resumen'!$C$16</c:f>
              <c:numCache>
                <c:formatCode>_-* #,##0\ _€_-;\-* #,##0\ _€_-;_-* "-"??\ _€_-;_-@_-</c:formatCode>
                <c:ptCount val="1"/>
                <c:pt idx="0">
                  <c:v>60.321665089877015</c:v>
                </c:pt>
              </c:numCache>
            </c:numRef>
          </c:yVal>
          <c:bubbleSize>
            <c:numRef>
              <c:f>'2. Resumen'!$D$16</c:f>
              <c:numCache>
                <c:formatCode>_-* #,##0.0\ _€_-;\-* #,##0.0\ _€_-;_-* "-"??\ _€_-;_-@_-</c:formatCode>
                <c:ptCount val="1"/>
                <c:pt idx="0">
                  <c:v>5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15-65E6-4446-A782-5D76D7282CB4}"/>
            </c:ext>
          </c:extLst>
        </c:ser>
        <c:ser>
          <c:idx val="10"/>
          <c:order val="11"/>
          <c:tx>
            <c:strRef>
              <c:f>'2. Resumen'!$A$17</c:f>
              <c:strCache>
                <c:ptCount val="1"/>
                <c:pt idx="0">
                  <c:v>Fiestas y festivales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0.13115089400834942"/>
                  <c:y val="-5.82146896028490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rgbClr val="002060"/>
                      </a:solidFill>
                      <a:latin typeface="Arial  "/>
                    </a:defRPr>
                  </a:pPr>
                  <a:endParaRPr lang="es-E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01219613890257"/>
                      <c:h val="7.6696558422063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2060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Resumen'!$B$17</c:f>
              <c:numCache>
                <c:formatCode>_-* #,##0\ _€_-;\-* #,##0\ _€_-;_-* "-"??\ _€_-;_-@_-</c:formatCode>
                <c:ptCount val="1"/>
                <c:pt idx="0">
                  <c:v>44.666125541125538</c:v>
                </c:pt>
              </c:numCache>
            </c:numRef>
          </c:xVal>
          <c:yVal>
            <c:numRef>
              <c:f>'2. Resumen'!$C$17</c:f>
              <c:numCache>
                <c:formatCode>_-* #,##0\ _€_-;\-* #,##0\ _€_-;_-* "-"??\ _€_-;_-@_-</c:formatCode>
                <c:ptCount val="1"/>
                <c:pt idx="0">
                  <c:v>58.296466993095876</c:v>
                </c:pt>
              </c:numCache>
            </c:numRef>
          </c:yVal>
          <c:bubbleSize>
            <c:numRef>
              <c:f>'2. Resumen'!$D$17</c:f>
              <c:numCache>
                <c:formatCode>_-* #,##0.0\ _€_-;\-* #,##0.0\ _€_-;_-* "-"??\ _€_-;_-@_-</c:formatCode>
                <c:ptCount val="1"/>
                <c:pt idx="0">
                  <c:v>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17-65E6-4446-A782-5D76D7282CB4}"/>
            </c:ext>
          </c:extLst>
        </c:ser>
        <c:ser>
          <c:idx val="12"/>
          <c:order val="12"/>
          <c:tx>
            <c:strRef>
              <c:f>'2. Resumen'!$A$4</c:f>
              <c:strCache>
                <c:ptCount val="1"/>
                <c:pt idx="0">
                  <c:v>Tmo Cultural y Mitad del Mundo  - Indep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2.098173566785522E-2"/>
                  <c:y val="-9.4744022664760789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09462044040901"/>
                      <c:h val="5.92227176901607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2060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Resumen'!$B$4</c:f>
              <c:numCache>
                <c:formatCode>_-* #,##0\ _€_-;\-* #,##0\ _€_-;_-* "-"??\ _€_-;_-@_-</c:formatCode>
                <c:ptCount val="1"/>
                <c:pt idx="0">
                  <c:v>74.61904761904762</c:v>
                </c:pt>
              </c:numCache>
            </c:numRef>
          </c:xVal>
          <c:yVal>
            <c:numRef>
              <c:f>'2. Resumen'!$C$4</c:f>
              <c:numCache>
                <c:formatCode>_-* #,##0\ _€_-;\-* #,##0\ _€_-;_-* "-"??\ _€_-;_-@_-</c:formatCode>
                <c:ptCount val="1"/>
                <c:pt idx="0">
                  <c:v>47.985208420249606</c:v>
                </c:pt>
              </c:numCache>
            </c:numRef>
          </c:yVal>
          <c:bubbleSize>
            <c:numRef>
              <c:f>'2. Resumen'!$D$4</c:f>
              <c:numCache>
                <c:formatCode>_-* #,##0.0\ _€_-;\-* #,##0.0\ _€_-;_-* "-"??\ _€_-;_-@_-</c:formatCode>
                <c:ptCount val="1"/>
                <c:pt idx="0">
                  <c:v>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19-65E6-4446-A782-5D76D7282CB4}"/>
            </c:ext>
          </c:extLst>
        </c:ser>
        <c:ser>
          <c:idx val="13"/>
          <c:order val="13"/>
          <c:tx>
            <c:strRef>
              <c:f>'2. Resumen'!$A$5</c:f>
              <c:strCache>
                <c:ptCount val="1"/>
                <c:pt idx="0">
                  <c:v>Tmo Cultural y Mitad del Mundo  - Paquete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2.7134950001458491E-2"/>
                  <c:y val="-9.390657487027816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2060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Resumen'!$B$5</c:f>
              <c:numCache>
                <c:formatCode>_-* #,##0\ _€_-;\-* #,##0\ _€_-;_-* "-"??\ _€_-;_-@_-</c:formatCode>
                <c:ptCount val="1"/>
                <c:pt idx="0">
                  <c:v>85.61904761904762</c:v>
                </c:pt>
              </c:numCache>
            </c:numRef>
          </c:xVal>
          <c:yVal>
            <c:numRef>
              <c:f>'2. Resumen'!$C$5</c:f>
              <c:numCache>
                <c:formatCode>_-* #,##0\ _€_-;\-* #,##0\ _€_-;_-* "-"??\ _€_-;_-@_-</c:formatCode>
                <c:ptCount val="1"/>
                <c:pt idx="0">
                  <c:v>52.626064253158418</c:v>
                </c:pt>
              </c:numCache>
            </c:numRef>
          </c:yVal>
          <c:bubbleSize>
            <c:numRef>
              <c:f>'2. Resumen'!$D$5</c:f>
              <c:numCache>
                <c:formatCode>_-* #,##0.0\ _€_-;\-* #,##0.0\ _€_-;_-* "-"??\ _€_-;_-@_-</c:formatCode>
                <c:ptCount val="1"/>
                <c:pt idx="0">
                  <c:v>3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1B-65E6-4446-A782-5D76D7282CB4}"/>
            </c:ext>
          </c:extLst>
        </c:ser>
        <c:ser>
          <c:idx val="14"/>
          <c:order val="14"/>
          <c:tx>
            <c:strRef>
              <c:f>'2. Resumen'!$A$10</c:f>
              <c:strCache>
                <c:ptCount val="1"/>
                <c:pt idx="0">
                  <c:v>Incentivos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1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D-65E6-4446-A782-5D76D7282CB4}"/>
              </c:ext>
            </c:extLst>
          </c:dPt>
          <c:dLbls>
            <c:dLbl>
              <c:idx val="0"/>
              <c:layout>
                <c:manualLayout>
                  <c:x val="-0.10654841328376696"/>
                  <c:y val="-8.873072194859525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5E6-4446-A782-5D76D7282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002060"/>
                    </a:solidFill>
                    <a:latin typeface="Arial  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'2. Resumen'!$B$10</c:f>
              <c:numCache>
                <c:formatCode>_-* #,##0\ _€_-;\-* #,##0\ _€_-;_-* "-"??\ _€_-;_-@_-</c:formatCode>
                <c:ptCount val="1"/>
                <c:pt idx="0">
                  <c:v>40.238095238095241</c:v>
                </c:pt>
              </c:numCache>
            </c:numRef>
          </c:xVal>
          <c:yVal>
            <c:numRef>
              <c:f>'2. Resumen'!$C$10</c:f>
              <c:numCache>
                <c:formatCode>_-* #,##0\ _€_-;\-* #,##0\ _€_-;_-* "-"??\ _€_-;_-@_-</c:formatCode>
                <c:ptCount val="1"/>
                <c:pt idx="0">
                  <c:v>73.374204729138967</c:v>
                </c:pt>
              </c:numCache>
            </c:numRef>
          </c:yVal>
          <c:bubbleSize>
            <c:numRef>
              <c:f>'2. Resumen'!$D$10</c:f>
              <c:numCache>
                <c:formatCode>_-* #,##0.0\ _€_-;\-* #,##0.0\ _€_-;_-* "-"??\ _€_-;_-@_-</c:formatCode>
                <c:ptCount val="1"/>
                <c:pt idx="0">
                  <c:v>5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1E-65E6-4446-A782-5D76D7282C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60"/>
        <c:showNegBubbles val="0"/>
        <c:axId val="631809656"/>
        <c:axId val="631806128"/>
      </c:bubbleChart>
      <c:valAx>
        <c:axId val="63180965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solidFill>
                      <a:srgbClr val="002060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es-ES_tradnl" sz="1100">
                    <a:solidFill>
                      <a:srgbClr val="002060"/>
                    </a:solidFill>
                    <a:latin typeface="Arial" pitchFamily="34" charset="0"/>
                    <a:cs typeface="Arial" pitchFamily="34" charset="0"/>
                  </a:rPr>
                  <a:t>Competitividad de</a:t>
                </a:r>
                <a:r>
                  <a:rPr lang="es-ES_tradnl" sz="1100" baseline="0">
                    <a:solidFill>
                      <a:srgbClr val="002060"/>
                    </a:solidFill>
                    <a:latin typeface="Arial" pitchFamily="34" charset="0"/>
                    <a:cs typeface="Arial" pitchFamily="34" charset="0"/>
                  </a:rPr>
                  <a:t> Quito en el producto</a:t>
                </a:r>
                <a:endParaRPr lang="es-ES_tradnl" sz="1100">
                  <a:solidFill>
                    <a:srgbClr val="002060"/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631806128"/>
        <c:crosses val="autoZero"/>
        <c:crossBetween val="midCat"/>
      </c:valAx>
      <c:valAx>
        <c:axId val="631806128"/>
        <c:scaling>
          <c:orientation val="minMax"/>
          <c:max val="9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>
                    <a:solidFill>
                      <a:srgbClr val="002060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es-ES_tradnl" sz="1100">
                    <a:solidFill>
                      <a:srgbClr val="002060"/>
                    </a:solidFill>
                    <a:latin typeface="Arial" pitchFamily="34" charset="0"/>
                    <a:cs typeface="Arial" pitchFamily="34" charset="0"/>
                  </a:rPr>
                  <a:t>Atractividad</a:t>
                </a:r>
                <a:r>
                  <a:rPr lang="es-ES_tradnl" sz="1100" baseline="0">
                    <a:solidFill>
                      <a:srgbClr val="002060"/>
                    </a:solidFill>
                    <a:latin typeface="Arial" pitchFamily="34" charset="0"/>
                    <a:cs typeface="Arial" pitchFamily="34" charset="0"/>
                  </a:rPr>
                  <a:t> neta del producto</a:t>
                </a:r>
                <a:r>
                  <a:rPr lang="es-ES_tradnl" sz="1100">
                    <a:solidFill>
                      <a:srgbClr val="002060"/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</a:p>
            </c:rich>
          </c:tx>
          <c:overlay val="0"/>
        </c:title>
        <c:numFmt formatCode="_-* #,##0\ _€_-;\-* #,##0\ _€_-;_-* &quot;-&quot;??\ _€_-;_-@_-" sourceLinked="1"/>
        <c:majorTickMark val="none"/>
        <c:minorTickMark val="none"/>
        <c:tickLblPos val="nextTo"/>
        <c:txPr>
          <a:bodyPr/>
          <a:lstStyle/>
          <a:p>
            <a:pPr>
              <a:defRPr b="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631809656"/>
        <c:crosses val="autoZero"/>
        <c:crossBetween val="midCat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1</xdr:row>
      <xdr:rowOff>161924</xdr:rowOff>
    </xdr:from>
    <xdr:to>
      <xdr:col>4</xdr:col>
      <xdr:colOff>333375</xdr:colOff>
      <xdr:row>4</xdr:row>
      <xdr:rowOff>145929</xdr:rowOff>
    </xdr:to>
    <xdr:pic>
      <xdr:nvPicPr>
        <xdr:cNvPr id="2" name="Picture 1" descr="DEL_PRI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0" t="21664" r="10342" b="24960"/>
        <a:stretch>
          <a:fillRect/>
        </a:stretch>
      </xdr:blipFill>
      <xdr:spPr bwMode="auto">
        <a:xfrm>
          <a:off x="247649" y="257174"/>
          <a:ext cx="1733551" cy="469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509381</xdr:colOff>
      <xdr:row>1</xdr:row>
      <xdr:rowOff>28988</xdr:rowOff>
    </xdr:from>
    <xdr:to>
      <xdr:col>12</xdr:col>
      <xdr:colOff>589560</xdr:colOff>
      <xdr:row>5</xdr:row>
      <xdr:rowOff>96788</xdr:rowOff>
    </xdr:to>
    <xdr:pic>
      <xdr:nvPicPr>
        <xdr:cNvPr id="3" name="Picture 2" descr="http://latamnoticias.com/wp-content/uploads/2016/04/Logo-Quito-Turism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2031" y="190913"/>
          <a:ext cx="1299379" cy="64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110035</xdr:colOff>
      <xdr:row>0</xdr:row>
      <xdr:rowOff>9525</xdr:rowOff>
    </xdr:from>
    <xdr:to>
      <xdr:col>6</xdr:col>
      <xdr:colOff>900516</xdr:colOff>
      <xdr:row>0</xdr:row>
      <xdr:rowOff>401922</xdr:rowOff>
    </xdr:to>
    <xdr:pic>
      <xdr:nvPicPr>
        <xdr:cNvPr id="2" name="Picture 1" descr="http://latamnoticias.com/wp-content/uploads/2016/04/Logo-Quito-Turism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6910" y="9525"/>
          <a:ext cx="790481" cy="392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257736</xdr:colOff>
      <xdr:row>0</xdr:row>
      <xdr:rowOff>33617</xdr:rowOff>
    </xdr:from>
    <xdr:to>
      <xdr:col>1</xdr:col>
      <xdr:colOff>1337983</xdr:colOff>
      <xdr:row>0</xdr:row>
      <xdr:rowOff>393981</xdr:rowOff>
    </xdr:to>
    <xdr:pic>
      <xdr:nvPicPr>
        <xdr:cNvPr id="3" name="Picture 2" descr="DEL_PRI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0" t="21664" r="10342" b="24960"/>
        <a:stretch>
          <a:fillRect/>
        </a:stretch>
      </xdr:blipFill>
      <xdr:spPr bwMode="auto">
        <a:xfrm>
          <a:off x="191061" y="33617"/>
          <a:ext cx="1337422" cy="36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108857</xdr:colOff>
      <xdr:row>0</xdr:row>
      <xdr:rowOff>0</xdr:rowOff>
    </xdr:from>
    <xdr:to>
      <xdr:col>21</xdr:col>
      <xdr:colOff>135737</xdr:colOff>
      <xdr:row>4</xdr:row>
      <xdr:rowOff>97122</xdr:rowOff>
    </xdr:to>
    <xdr:pic>
      <xdr:nvPicPr>
        <xdr:cNvPr id="2" name="Picture 1" descr="http://latamnoticias.com/wp-content/uploads/2016/04/Logo-Quito-Turism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9132" y="0"/>
          <a:ext cx="788880" cy="744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116417</xdr:colOff>
      <xdr:row>0</xdr:row>
      <xdr:rowOff>21167</xdr:rowOff>
    </xdr:from>
    <xdr:to>
      <xdr:col>2</xdr:col>
      <xdr:colOff>768342</xdr:colOff>
      <xdr:row>0</xdr:row>
      <xdr:rowOff>381531</xdr:rowOff>
    </xdr:to>
    <xdr:pic>
      <xdr:nvPicPr>
        <xdr:cNvPr id="6" name="Picture 5" descr="DEL_PRI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0" t="21664" r="10342" b="24960"/>
        <a:stretch>
          <a:fillRect/>
        </a:stretch>
      </xdr:blipFill>
      <xdr:spPr bwMode="auto">
        <a:xfrm>
          <a:off x="116417" y="21167"/>
          <a:ext cx="1329258" cy="36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914898</xdr:colOff>
      <xdr:row>0</xdr:row>
      <xdr:rowOff>25650</xdr:rowOff>
    </xdr:from>
    <xdr:to>
      <xdr:col>2</xdr:col>
      <xdr:colOff>1517248</xdr:colOff>
      <xdr:row>0</xdr:row>
      <xdr:rowOff>384894</xdr:rowOff>
    </xdr:to>
    <xdr:pic>
      <xdr:nvPicPr>
        <xdr:cNvPr id="7" name="Picture 6" descr="\\ecuiow2006\Marketing\Actualizacion 2010\Logotipo Deloitte\AMS\AMS logo nuevo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8" b="5605"/>
        <a:stretch/>
      </xdr:blipFill>
      <xdr:spPr bwMode="auto">
        <a:xfrm>
          <a:off x="1592231" y="25650"/>
          <a:ext cx="602350" cy="359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773904</xdr:colOff>
      <xdr:row>0</xdr:row>
      <xdr:rowOff>11906</xdr:rowOff>
    </xdr:from>
    <xdr:to>
      <xdr:col>8</xdr:col>
      <xdr:colOff>1562784</xdr:colOff>
      <xdr:row>0</xdr:row>
      <xdr:rowOff>404303</xdr:rowOff>
    </xdr:to>
    <xdr:pic>
      <xdr:nvPicPr>
        <xdr:cNvPr id="8" name="Picture 7" descr="http://latamnoticias.com/wp-content/uploads/2016/04/Logo-Quito-Turismo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5310" y="11906"/>
          <a:ext cx="788880" cy="392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Deloitte new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A1DE"/>
      </a:accent1>
      <a:accent2>
        <a:srgbClr val="92D400"/>
      </a:accent2>
      <a:accent3>
        <a:srgbClr val="72C7E7"/>
      </a:accent3>
      <a:accent4>
        <a:srgbClr val="3C8A2E"/>
      </a:accent4>
      <a:accent5>
        <a:srgbClr val="002776"/>
      </a:accent5>
      <a:accent6>
        <a:srgbClr val="C9DD03"/>
      </a:accent6>
      <a:hlink>
        <a:srgbClr val="00A1DE"/>
      </a:hlink>
      <a:folHlink>
        <a:srgbClr val="72C7E7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2:N44"/>
  <sheetViews>
    <sheetView tabSelected="1" zoomScale="115" zoomScaleNormal="115" workbookViewId="0"/>
  </sheetViews>
  <sheetFormatPr defaultColWidth="9.140625" defaultRowHeight="12.75"/>
  <cols>
    <col min="1" max="1" width="3.7109375" style="82" customWidth="1"/>
    <col min="2" max="2" width="2.7109375" style="82" customWidth="1"/>
    <col min="3" max="4" width="9.140625" style="82"/>
    <col min="5" max="5" width="19" style="82" customWidth="1"/>
    <col min="6" max="12" width="9.140625" style="82"/>
    <col min="13" max="13" width="18.85546875" style="82" customWidth="1"/>
    <col min="14" max="14" width="0.7109375" style="82" customWidth="1"/>
    <col min="15" max="16384" width="9.140625" style="82"/>
  </cols>
  <sheetData>
    <row r="2" spans="2:14" ht="7.5" customHeight="1"/>
    <row r="6" spans="2:14" ht="15" customHeight="1"/>
    <row r="7" spans="2:14" ht="20.25" customHeight="1">
      <c r="B7" s="83" t="s">
        <v>86</v>
      </c>
    </row>
    <row r="8" spans="2:14" ht="18">
      <c r="B8" s="84" t="s">
        <v>94</v>
      </c>
      <c r="C8" s="85"/>
    </row>
    <row r="10" spans="2:14" ht="8.25" customHeight="1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2:14" s="89" customFormat="1" ht="15">
      <c r="B11" s="87"/>
      <c r="C11" s="87" t="s">
        <v>1</v>
      </c>
      <c r="D11" s="87"/>
      <c r="E11" s="87"/>
      <c r="F11" s="88" t="s">
        <v>87</v>
      </c>
      <c r="G11" s="87"/>
      <c r="H11" s="87"/>
      <c r="I11" s="87"/>
      <c r="J11" s="87"/>
      <c r="K11" s="87"/>
      <c r="L11" s="87"/>
      <c r="M11" s="87"/>
      <c r="N11" s="87"/>
    </row>
    <row r="12" spans="2:14" ht="2.25" customHeight="1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2:14" ht="14.25" customHeight="1">
      <c r="B13" s="86">
        <v>0</v>
      </c>
      <c r="C13" s="90" t="s">
        <v>88</v>
      </c>
      <c r="D13" s="90"/>
      <c r="E13" s="90"/>
      <c r="F13" s="90">
        <v>2</v>
      </c>
      <c r="G13" s="86"/>
      <c r="H13" s="86"/>
      <c r="I13" s="86"/>
      <c r="J13" s="86"/>
      <c r="K13" s="86"/>
      <c r="L13" s="86"/>
      <c r="M13" s="86"/>
      <c r="N13" s="86"/>
    </row>
    <row r="14" spans="2:14" ht="14.25" customHeight="1">
      <c r="B14" s="86">
        <v>1</v>
      </c>
      <c r="C14" s="90" t="s">
        <v>89</v>
      </c>
      <c r="D14" s="90"/>
      <c r="E14" s="90"/>
      <c r="F14" s="90">
        <v>3</v>
      </c>
      <c r="G14" s="86"/>
      <c r="H14" s="86"/>
      <c r="I14" s="86"/>
      <c r="J14" s="86"/>
      <c r="K14" s="86"/>
      <c r="L14" s="86"/>
      <c r="M14" s="86"/>
      <c r="N14" s="86"/>
    </row>
    <row r="15" spans="2:14" ht="14.25" customHeight="1">
      <c r="B15" s="86">
        <v>2</v>
      </c>
      <c r="C15" s="135" t="s">
        <v>90</v>
      </c>
      <c r="D15" s="136"/>
      <c r="E15" s="136"/>
      <c r="F15" s="90">
        <v>4</v>
      </c>
      <c r="G15" s="86"/>
      <c r="H15" s="86"/>
      <c r="I15" s="86"/>
      <c r="J15" s="86"/>
      <c r="K15" s="86"/>
      <c r="L15" s="86"/>
      <c r="M15" s="86"/>
      <c r="N15" s="86"/>
    </row>
    <row r="16" spans="2:14" ht="14.25" customHeight="1">
      <c r="B16" s="86">
        <v>3</v>
      </c>
      <c r="C16" s="90" t="s">
        <v>117</v>
      </c>
      <c r="D16" s="90"/>
      <c r="E16" s="90"/>
      <c r="F16" s="91" t="s">
        <v>91</v>
      </c>
      <c r="G16" s="86"/>
      <c r="H16" s="86"/>
      <c r="I16" s="86"/>
      <c r="J16" s="86"/>
      <c r="K16" s="86"/>
      <c r="L16" s="86"/>
      <c r="M16" s="86"/>
      <c r="N16" s="86"/>
    </row>
    <row r="17" spans="2:14" ht="14.25" customHeight="1">
      <c r="B17" s="86">
        <v>4</v>
      </c>
      <c r="C17" s="90" t="s">
        <v>92</v>
      </c>
      <c r="D17" s="90"/>
      <c r="E17" s="90"/>
      <c r="F17" s="90">
        <v>7</v>
      </c>
      <c r="G17" s="86"/>
      <c r="H17" s="86"/>
      <c r="I17" s="86"/>
      <c r="J17" s="86"/>
      <c r="K17" s="86"/>
      <c r="L17" s="86"/>
      <c r="M17" s="86"/>
      <c r="N17" s="86"/>
    </row>
    <row r="18" spans="2:14" ht="14.25" customHeight="1">
      <c r="B18" s="86">
        <v>5</v>
      </c>
      <c r="C18" s="86" t="s">
        <v>93</v>
      </c>
      <c r="D18" s="86"/>
      <c r="E18" s="86"/>
      <c r="F18" s="92">
        <v>8</v>
      </c>
      <c r="G18" s="86"/>
      <c r="H18" s="86"/>
      <c r="I18" s="86"/>
      <c r="J18" s="86"/>
      <c r="K18" s="86"/>
      <c r="L18" s="86"/>
      <c r="M18" s="86"/>
      <c r="N18" s="86"/>
    </row>
    <row r="19" spans="2:14" ht="14.25" customHeight="1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spans="2:14" ht="14.25" customHeight="1"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</row>
    <row r="21" spans="2:14">
      <c r="B21" s="86"/>
      <c r="C21" s="86"/>
      <c r="D21" s="93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2:14"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2:14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spans="2:14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2:14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2:14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  <row r="27" spans="2:14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2:14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spans="2:14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2:14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</row>
    <row r="31" spans="2:14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</row>
    <row r="32" spans="2:14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  <row r="33" spans="2:14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</row>
    <row r="34" spans="2:14"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</row>
    <row r="35" spans="2:14"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</row>
    <row r="36" spans="2:14"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2:14"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</row>
    <row r="38" spans="2:14"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</row>
    <row r="39" spans="2:14"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</row>
    <row r="40" spans="2:14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</row>
    <row r="41" spans="2:14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</row>
    <row r="42" spans="2:14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</row>
    <row r="43" spans="2:14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</row>
    <row r="44" spans="2:14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</row>
  </sheetData>
  <mergeCells count="1">
    <mergeCell ref="C15:E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3"/>
  <sheetViews>
    <sheetView showGridLines="0" zoomScaleNormal="100" workbookViewId="0">
      <selection activeCell="G12" sqref="G12"/>
    </sheetView>
  </sheetViews>
  <sheetFormatPr defaultColWidth="9.140625" defaultRowHeight="15"/>
  <cols>
    <col min="1" max="1" width="2.85546875" style="94" customWidth="1"/>
    <col min="2" max="2" width="23.28515625" style="94" customWidth="1"/>
    <col min="3" max="3" width="11.7109375" style="94" customWidth="1"/>
    <col min="4" max="4" width="16.7109375" style="94" customWidth="1"/>
    <col min="5" max="5" width="11.7109375" style="94" customWidth="1"/>
    <col min="6" max="6" width="15.85546875" style="94" customWidth="1"/>
    <col min="7" max="7" width="38.5703125" style="94" customWidth="1"/>
    <col min="8" max="9" width="9.140625" style="94" customWidth="1"/>
    <col min="10" max="23" width="9.140625" style="94"/>
    <col min="24" max="24" width="2.28515625" style="94" customWidth="1"/>
    <col min="25" max="27" width="9.140625" style="94"/>
    <col min="28" max="28" width="2.28515625" style="94" customWidth="1"/>
    <col min="29" max="31" width="9.140625" style="94"/>
    <col min="32" max="32" width="2.28515625" style="94" customWidth="1"/>
    <col min="33" max="16384" width="9.140625" style="94"/>
  </cols>
  <sheetData>
    <row r="1" spans="1:66" ht="32.25" customHeight="1"/>
    <row r="2" spans="1:66" s="99" customFormat="1" ht="22.5" customHeight="1">
      <c r="A2" s="95"/>
      <c r="B2" s="96" t="s">
        <v>0</v>
      </c>
      <c r="C2" s="96"/>
      <c r="D2" s="96"/>
      <c r="E2" s="97"/>
      <c r="F2" s="97"/>
      <c r="G2" s="95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</row>
    <row r="3" spans="1:66" s="99" customFormat="1" ht="3.75" customHeight="1">
      <c r="A3" s="100"/>
      <c r="B3" s="101"/>
      <c r="C3" s="101"/>
      <c r="D3" s="101"/>
      <c r="E3" s="100"/>
      <c r="F3" s="100"/>
      <c r="G3" s="100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</row>
    <row r="4" spans="1:66" s="99" customFormat="1" ht="14.25">
      <c r="B4" s="103"/>
      <c r="C4" s="103"/>
      <c r="D4" s="103"/>
      <c r="E4" s="103"/>
      <c r="F4" s="103"/>
      <c r="G4" s="104"/>
      <c r="H4" s="105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</row>
    <row r="5" spans="1:66" ht="18">
      <c r="B5" s="107" t="s">
        <v>47</v>
      </c>
      <c r="C5" s="107"/>
      <c r="D5" s="107"/>
      <c r="E5" s="108"/>
      <c r="F5" s="108"/>
      <c r="G5" s="109"/>
      <c r="H5" s="109"/>
    </row>
    <row r="6" spans="1:66" ht="7.5" customHeight="1">
      <c r="B6" s="110"/>
      <c r="C6" s="110"/>
      <c r="D6" s="110"/>
      <c r="E6" s="111"/>
      <c r="F6" s="111"/>
      <c r="G6" s="112"/>
      <c r="H6" s="112"/>
      <c r="I6" s="112"/>
    </row>
    <row r="7" spans="1:66">
      <c r="B7" s="113" t="s">
        <v>49</v>
      </c>
      <c r="C7" s="110"/>
      <c r="D7" s="110"/>
      <c r="E7" s="113" t="s">
        <v>50</v>
      </c>
      <c r="F7" s="111"/>
      <c r="G7" s="112"/>
      <c r="H7" s="112"/>
      <c r="I7" s="112"/>
    </row>
    <row r="8" spans="1:66">
      <c r="B8" s="114" t="s">
        <v>48</v>
      </c>
      <c r="C8" s="94" t="s">
        <v>52</v>
      </c>
      <c r="E8" s="114">
        <v>1000</v>
      </c>
      <c r="F8" s="94" t="s">
        <v>95</v>
      </c>
    </row>
    <row r="9" spans="1:66" s="115" customFormat="1" ht="3" customHeight="1">
      <c r="B9" s="116"/>
      <c r="E9" s="116"/>
    </row>
    <row r="10" spans="1:66">
      <c r="B10" s="117" t="s">
        <v>51</v>
      </c>
      <c r="C10" s="94" t="s">
        <v>53</v>
      </c>
      <c r="E10" s="118">
        <v>1000</v>
      </c>
      <c r="F10" s="94" t="s">
        <v>54</v>
      </c>
    </row>
    <row r="12" spans="1:66" ht="18">
      <c r="B12" s="107" t="s">
        <v>118</v>
      </c>
    </row>
    <row r="13" spans="1:66" ht="7.5" customHeight="1"/>
    <row r="14" spans="1:66" ht="73.5" customHeight="1">
      <c r="B14" s="140" t="s">
        <v>101</v>
      </c>
      <c r="C14" s="140"/>
      <c r="D14" s="140"/>
      <c r="F14" s="140" t="s">
        <v>102</v>
      </c>
      <c r="G14" s="140"/>
      <c r="H14" s="140"/>
    </row>
    <row r="16" spans="1:66">
      <c r="B16" s="119" t="s">
        <v>96</v>
      </c>
    </row>
    <row r="17" spans="2:6" s="120" customFormat="1" ht="16.5" customHeight="1">
      <c r="B17" s="141" t="s">
        <v>97</v>
      </c>
      <c r="C17" s="141"/>
      <c r="D17" s="141"/>
      <c r="E17" s="141" t="s">
        <v>98</v>
      </c>
      <c r="F17" s="141"/>
    </row>
    <row r="18" spans="2:6" s="120" customFormat="1">
      <c r="B18" s="142" t="s">
        <v>103</v>
      </c>
      <c r="C18" s="142"/>
      <c r="D18" s="142"/>
      <c r="E18" s="139" t="s">
        <v>99</v>
      </c>
      <c r="F18" s="139"/>
    </row>
    <row r="19" spans="2:6" s="120" customFormat="1" ht="43.5" customHeight="1">
      <c r="B19" s="137" t="s">
        <v>110</v>
      </c>
      <c r="C19" s="137"/>
      <c r="D19" s="137"/>
      <c r="E19" s="139" t="s">
        <v>99</v>
      </c>
      <c r="F19" s="139"/>
    </row>
    <row r="20" spans="2:6" s="120" customFormat="1" ht="75" customHeight="1">
      <c r="B20" s="137" t="s">
        <v>111</v>
      </c>
      <c r="C20" s="137"/>
      <c r="D20" s="137"/>
      <c r="E20" s="138" t="s">
        <v>100</v>
      </c>
      <c r="F20" s="138"/>
    </row>
    <row r="21" spans="2:6" ht="55.5" customHeight="1">
      <c r="B21" s="137" t="s">
        <v>112</v>
      </c>
      <c r="C21" s="137"/>
      <c r="D21" s="137"/>
      <c r="E21" s="138" t="s">
        <v>100</v>
      </c>
      <c r="F21" s="138"/>
    </row>
    <row r="22" spans="2:6" ht="44.25" customHeight="1">
      <c r="B22" s="137" t="s">
        <v>114</v>
      </c>
      <c r="C22" s="137"/>
      <c r="D22" s="137"/>
      <c r="E22" s="138" t="s">
        <v>113</v>
      </c>
      <c r="F22" s="138"/>
    </row>
    <row r="23" spans="2:6" ht="48" customHeight="1">
      <c r="B23" s="137" t="s">
        <v>115</v>
      </c>
      <c r="C23" s="137"/>
      <c r="D23" s="137"/>
      <c r="E23" s="138" t="s">
        <v>116</v>
      </c>
      <c r="F23" s="138"/>
    </row>
  </sheetData>
  <mergeCells count="16">
    <mergeCell ref="B14:D14"/>
    <mergeCell ref="F14:H14"/>
    <mergeCell ref="B17:D17"/>
    <mergeCell ref="E17:F17"/>
    <mergeCell ref="B18:D18"/>
    <mergeCell ref="E18:F18"/>
    <mergeCell ref="B22:D22"/>
    <mergeCell ref="E22:F22"/>
    <mergeCell ref="B23:D23"/>
    <mergeCell ref="E23:F23"/>
    <mergeCell ref="B19:D19"/>
    <mergeCell ref="E19:F19"/>
    <mergeCell ref="B20:D20"/>
    <mergeCell ref="E20:F20"/>
    <mergeCell ref="B21:D21"/>
    <mergeCell ref="E21:F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"/>
  <sheetViews>
    <sheetView workbookViewId="0"/>
  </sheetViews>
  <sheetFormatPr defaultColWidth="11.42578125" defaultRowHeight="12.75"/>
  <cols>
    <col min="1" max="1" width="8" style="31" customWidth="1"/>
    <col min="2" max="2" width="2.28515625" style="31" customWidth="1"/>
    <col min="3" max="3" width="28" style="31" customWidth="1"/>
    <col min="4" max="9" width="26" style="31" customWidth="1"/>
    <col min="10" max="257" width="11.42578125" style="31"/>
    <col min="258" max="258" width="11.42578125" style="31" customWidth="1"/>
    <col min="259" max="259" width="28" style="31" customWidth="1"/>
    <col min="260" max="265" width="26" style="31" customWidth="1"/>
    <col min="266" max="513" width="11.42578125" style="31"/>
    <col min="514" max="514" width="11.42578125" style="31" customWidth="1"/>
    <col min="515" max="515" width="28" style="31" customWidth="1"/>
    <col min="516" max="521" width="26" style="31" customWidth="1"/>
    <col min="522" max="769" width="11.42578125" style="31"/>
    <col min="770" max="770" width="11.42578125" style="31" customWidth="1"/>
    <col min="771" max="771" width="28" style="31" customWidth="1"/>
    <col min="772" max="777" width="26" style="31" customWidth="1"/>
    <col min="778" max="1025" width="11.42578125" style="31"/>
    <col min="1026" max="1026" width="11.42578125" style="31" customWidth="1"/>
    <col min="1027" max="1027" width="28" style="31" customWidth="1"/>
    <col min="1028" max="1033" width="26" style="31" customWidth="1"/>
    <col min="1034" max="1281" width="11.42578125" style="31"/>
    <col min="1282" max="1282" width="11.42578125" style="31" customWidth="1"/>
    <col min="1283" max="1283" width="28" style="31" customWidth="1"/>
    <col min="1284" max="1289" width="26" style="31" customWidth="1"/>
    <col min="1290" max="1537" width="11.42578125" style="31"/>
    <col min="1538" max="1538" width="11.42578125" style="31" customWidth="1"/>
    <col min="1539" max="1539" width="28" style="31" customWidth="1"/>
    <col min="1540" max="1545" width="26" style="31" customWidth="1"/>
    <col min="1546" max="1793" width="11.42578125" style="31"/>
    <col min="1794" max="1794" width="11.42578125" style="31" customWidth="1"/>
    <col min="1795" max="1795" width="28" style="31" customWidth="1"/>
    <col min="1796" max="1801" width="26" style="31" customWidth="1"/>
    <col min="1802" max="2049" width="11.42578125" style="31"/>
    <col min="2050" max="2050" width="11.42578125" style="31" customWidth="1"/>
    <col min="2051" max="2051" width="28" style="31" customWidth="1"/>
    <col min="2052" max="2057" width="26" style="31" customWidth="1"/>
    <col min="2058" max="2305" width="11.42578125" style="31"/>
    <col min="2306" max="2306" width="11.42578125" style="31" customWidth="1"/>
    <col min="2307" max="2307" width="28" style="31" customWidth="1"/>
    <col min="2308" max="2313" width="26" style="31" customWidth="1"/>
    <col min="2314" max="2561" width="11.42578125" style="31"/>
    <col min="2562" max="2562" width="11.42578125" style="31" customWidth="1"/>
    <col min="2563" max="2563" width="28" style="31" customWidth="1"/>
    <col min="2564" max="2569" width="26" style="31" customWidth="1"/>
    <col min="2570" max="2817" width="11.42578125" style="31"/>
    <col min="2818" max="2818" width="11.42578125" style="31" customWidth="1"/>
    <col min="2819" max="2819" width="28" style="31" customWidth="1"/>
    <col min="2820" max="2825" width="26" style="31" customWidth="1"/>
    <col min="2826" max="3073" width="11.42578125" style="31"/>
    <col min="3074" max="3074" width="11.42578125" style="31" customWidth="1"/>
    <col min="3075" max="3075" width="28" style="31" customWidth="1"/>
    <col min="3076" max="3081" width="26" style="31" customWidth="1"/>
    <col min="3082" max="3329" width="11.42578125" style="31"/>
    <col min="3330" max="3330" width="11.42578125" style="31" customWidth="1"/>
    <col min="3331" max="3331" width="28" style="31" customWidth="1"/>
    <col min="3332" max="3337" width="26" style="31" customWidth="1"/>
    <col min="3338" max="3585" width="11.42578125" style="31"/>
    <col min="3586" max="3586" width="11.42578125" style="31" customWidth="1"/>
    <col min="3587" max="3587" width="28" style="31" customWidth="1"/>
    <col min="3588" max="3593" width="26" style="31" customWidth="1"/>
    <col min="3594" max="3841" width="11.42578125" style="31"/>
    <col min="3842" max="3842" width="11.42578125" style="31" customWidth="1"/>
    <col min="3843" max="3843" width="28" style="31" customWidth="1"/>
    <col min="3844" max="3849" width="26" style="31" customWidth="1"/>
    <col min="3850" max="4097" width="11.42578125" style="31"/>
    <col min="4098" max="4098" width="11.42578125" style="31" customWidth="1"/>
    <col min="4099" max="4099" width="28" style="31" customWidth="1"/>
    <col min="4100" max="4105" width="26" style="31" customWidth="1"/>
    <col min="4106" max="4353" width="11.42578125" style="31"/>
    <col min="4354" max="4354" width="11.42578125" style="31" customWidth="1"/>
    <col min="4355" max="4355" width="28" style="31" customWidth="1"/>
    <col min="4356" max="4361" width="26" style="31" customWidth="1"/>
    <col min="4362" max="4609" width="11.42578125" style="31"/>
    <col min="4610" max="4610" width="11.42578125" style="31" customWidth="1"/>
    <col min="4611" max="4611" width="28" style="31" customWidth="1"/>
    <col min="4612" max="4617" width="26" style="31" customWidth="1"/>
    <col min="4618" max="4865" width="11.42578125" style="31"/>
    <col min="4866" max="4866" width="11.42578125" style="31" customWidth="1"/>
    <col min="4867" max="4867" width="28" style="31" customWidth="1"/>
    <col min="4868" max="4873" width="26" style="31" customWidth="1"/>
    <col min="4874" max="5121" width="11.42578125" style="31"/>
    <col min="5122" max="5122" width="11.42578125" style="31" customWidth="1"/>
    <col min="5123" max="5123" width="28" style="31" customWidth="1"/>
    <col min="5124" max="5129" width="26" style="31" customWidth="1"/>
    <col min="5130" max="5377" width="11.42578125" style="31"/>
    <col min="5378" max="5378" width="11.42578125" style="31" customWidth="1"/>
    <col min="5379" max="5379" width="28" style="31" customWidth="1"/>
    <col min="5380" max="5385" width="26" style="31" customWidth="1"/>
    <col min="5386" max="5633" width="11.42578125" style="31"/>
    <col min="5634" max="5634" width="11.42578125" style="31" customWidth="1"/>
    <col min="5635" max="5635" width="28" style="31" customWidth="1"/>
    <col min="5636" max="5641" width="26" style="31" customWidth="1"/>
    <col min="5642" max="5889" width="11.42578125" style="31"/>
    <col min="5890" max="5890" width="11.42578125" style="31" customWidth="1"/>
    <col min="5891" max="5891" width="28" style="31" customWidth="1"/>
    <col min="5892" max="5897" width="26" style="31" customWidth="1"/>
    <col min="5898" max="6145" width="11.42578125" style="31"/>
    <col min="6146" max="6146" width="11.42578125" style="31" customWidth="1"/>
    <col min="6147" max="6147" width="28" style="31" customWidth="1"/>
    <col min="6148" max="6153" width="26" style="31" customWidth="1"/>
    <col min="6154" max="6401" width="11.42578125" style="31"/>
    <col min="6402" max="6402" width="11.42578125" style="31" customWidth="1"/>
    <col min="6403" max="6403" width="28" style="31" customWidth="1"/>
    <col min="6404" max="6409" width="26" style="31" customWidth="1"/>
    <col min="6410" max="6657" width="11.42578125" style="31"/>
    <col min="6658" max="6658" width="11.42578125" style="31" customWidth="1"/>
    <col min="6659" max="6659" width="28" style="31" customWidth="1"/>
    <col min="6660" max="6665" width="26" style="31" customWidth="1"/>
    <col min="6666" max="6913" width="11.42578125" style="31"/>
    <col min="6914" max="6914" width="11.42578125" style="31" customWidth="1"/>
    <col min="6915" max="6915" width="28" style="31" customWidth="1"/>
    <col min="6916" max="6921" width="26" style="31" customWidth="1"/>
    <col min="6922" max="7169" width="11.42578125" style="31"/>
    <col min="7170" max="7170" width="11.42578125" style="31" customWidth="1"/>
    <col min="7171" max="7171" width="28" style="31" customWidth="1"/>
    <col min="7172" max="7177" width="26" style="31" customWidth="1"/>
    <col min="7178" max="7425" width="11.42578125" style="31"/>
    <col min="7426" max="7426" width="11.42578125" style="31" customWidth="1"/>
    <col min="7427" max="7427" width="28" style="31" customWidth="1"/>
    <col min="7428" max="7433" width="26" style="31" customWidth="1"/>
    <col min="7434" max="7681" width="11.42578125" style="31"/>
    <col min="7682" max="7682" width="11.42578125" style="31" customWidth="1"/>
    <col min="7683" max="7683" width="28" style="31" customWidth="1"/>
    <col min="7684" max="7689" width="26" style="31" customWidth="1"/>
    <col min="7690" max="7937" width="11.42578125" style="31"/>
    <col min="7938" max="7938" width="11.42578125" style="31" customWidth="1"/>
    <col min="7939" max="7939" width="28" style="31" customWidth="1"/>
    <col min="7940" max="7945" width="26" style="31" customWidth="1"/>
    <col min="7946" max="8193" width="11.42578125" style="31"/>
    <col min="8194" max="8194" width="11.42578125" style="31" customWidth="1"/>
    <col min="8195" max="8195" width="28" style="31" customWidth="1"/>
    <col min="8196" max="8201" width="26" style="31" customWidth="1"/>
    <col min="8202" max="8449" width="11.42578125" style="31"/>
    <col min="8450" max="8450" width="11.42578125" style="31" customWidth="1"/>
    <col min="8451" max="8451" width="28" style="31" customWidth="1"/>
    <col min="8452" max="8457" width="26" style="31" customWidth="1"/>
    <col min="8458" max="8705" width="11.42578125" style="31"/>
    <col min="8706" max="8706" width="11.42578125" style="31" customWidth="1"/>
    <col min="8707" max="8707" width="28" style="31" customWidth="1"/>
    <col min="8708" max="8713" width="26" style="31" customWidth="1"/>
    <col min="8714" max="8961" width="11.42578125" style="31"/>
    <col min="8962" max="8962" width="11.42578125" style="31" customWidth="1"/>
    <col min="8963" max="8963" width="28" style="31" customWidth="1"/>
    <col min="8964" max="8969" width="26" style="31" customWidth="1"/>
    <col min="8970" max="9217" width="11.42578125" style="31"/>
    <col min="9218" max="9218" width="11.42578125" style="31" customWidth="1"/>
    <col min="9219" max="9219" width="28" style="31" customWidth="1"/>
    <col min="9220" max="9225" width="26" style="31" customWidth="1"/>
    <col min="9226" max="9473" width="11.42578125" style="31"/>
    <col min="9474" max="9474" width="11.42578125" style="31" customWidth="1"/>
    <col min="9475" max="9475" width="28" style="31" customWidth="1"/>
    <col min="9476" max="9481" width="26" style="31" customWidth="1"/>
    <col min="9482" max="9729" width="11.42578125" style="31"/>
    <col min="9730" max="9730" width="11.42578125" style="31" customWidth="1"/>
    <col min="9731" max="9731" width="28" style="31" customWidth="1"/>
    <col min="9732" max="9737" width="26" style="31" customWidth="1"/>
    <col min="9738" max="9985" width="11.42578125" style="31"/>
    <col min="9986" max="9986" width="11.42578125" style="31" customWidth="1"/>
    <col min="9987" max="9987" width="28" style="31" customWidth="1"/>
    <col min="9988" max="9993" width="26" style="31" customWidth="1"/>
    <col min="9994" max="10241" width="11.42578125" style="31"/>
    <col min="10242" max="10242" width="11.42578125" style="31" customWidth="1"/>
    <col min="10243" max="10243" width="28" style="31" customWidth="1"/>
    <col min="10244" max="10249" width="26" style="31" customWidth="1"/>
    <col min="10250" max="10497" width="11.42578125" style="31"/>
    <col min="10498" max="10498" width="11.42578125" style="31" customWidth="1"/>
    <col min="10499" max="10499" width="28" style="31" customWidth="1"/>
    <col min="10500" max="10505" width="26" style="31" customWidth="1"/>
    <col min="10506" max="10753" width="11.42578125" style="31"/>
    <col min="10754" max="10754" width="11.42578125" style="31" customWidth="1"/>
    <col min="10755" max="10755" width="28" style="31" customWidth="1"/>
    <col min="10756" max="10761" width="26" style="31" customWidth="1"/>
    <col min="10762" max="11009" width="11.42578125" style="31"/>
    <col min="11010" max="11010" width="11.42578125" style="31" customWidth="1"/>
    <col min="11011" max="11011" width="28" style="31" customWidth="1"/>
    <col min="11012" max="11017" width="26" style="31" customWidth="1"/>
    <col min="11018" max="11265" width="11.42578125" style="31"/>
    <col min="11266" max="11266" width="11.42578125" style="31" customWidth="1"/>
    <col min="11267" max="11267" width="28" style="31" customWidth="1"/>
    <col min="11268" max="11273" width="26" style="31" customWidth="1"/>
    <col min="11274" max="11521" width="11.42578125" style="31"/>
    <col min="11522" max="11522" width="11.42578125" style="31" customWidth="1"/>
    <col min="11523" max="11523" width="28" style="31" customWidth="1"/>
    <col min="11524" max="11529" width="26" style="31" customWidth="1"/>
    <col min="11530" max="11777" width="11.42578125" style="31"/>
    <col min="11778" max="11778" width="11.42578125" style="31" customWidth="1"/>
    <col min="11779" max="11779" width="28" style="31" customWidth="1"/>
    <col min="11780" max="11785" width="26" style="31" customWidth="1"/>
    <col min="11786" max="12033" width="11.42578125" style="31"/>
    <col min="12034" max="12034" width="11.42578125" style="31" customWidth="1"/>
    <col min="12035" max="12035" width="28" style="31" customWidth="1"/>
    <col min="12036" max="12041" width="26" style="31" customWidth="1"/>
    <col min="12042" max="12289" width="11.42578125" style="31"/>
    <col min="12290" max="12290" width="11.42578125" style="31" customWidth="1"/>
    <col min="12291" max="12291" width="28" style="31" customWidth="1"/>
    <col min="12292" max="12297" width="26" style="31" customWidth="1"/>
    <col min="12298" max="12545" width="11.42578125" style="31"/>
    <col min="12546" max="12546" width="11.42578125" style="31" customWidth="1"/>
    <col min="12547" max="12547" width="28" style="31" customWidth="1"/>
    <col min="12548" max="12553" width="26" style="31" customWidth="1"/>
    <col min="12554" max="12801" width="11.42578125" style="31"/>
    <col min="12802" max="12802" width="11.42578125" style="31" customWidth="1"/>
    <col min="12803" max="12803" width="28" style="31" customWidth="1"/>
    <col min="12804" max="12809" width="26" style="31" customWidth="1"/>
    <col min="12810" max="13057" width="11.42578125" style="31"/>
    <col min="13058" max="13058" width="11.42578125" style="31" customWidth="1"/>
    <col min="13059" max="13059" width="28" style="31" customWidth="1"/>
    <col min="13060" max="13065" width="26" style="31" customWidth="1"/>
    <col min="13066" max="13313" width="11.42578125" style="31"/>
    <col min="13314" max="13314" width="11.42578125" style="31" customWidth="1"/>
    <col min="13315" max="13315" width="28" style="31" customWidth="1"/>
    <col min="13316" max="13321" width="26" style="31" customWidth="1"/>
    <col min="13322" max="13569" width="11.42578125" style="31"/>
    <col min="13570" max="13570" width="11.42578125" style="31" customWidth="1"/>
    <col min="13571" max="13571" width="28" style="31" customWidth="1"/>
    <col min="13572" max="13577" width="26" style="31" customWidth="1"/>
    <col min="13578" max="13825" width="11.42578125" style="31"/>
    <col min="13826" max="13826" width="11.42578125" style="31" customWidth="1"/>
    <col min="13827" max="13827" width="28" style="31" customWidth="1"/>
    <col min="13828" max="13833" width="26" style="31" customWidth="1"/>
    <col min="13834" max="14081" width="11.42578125" style="31"/>
    <col min="14082" max="14082" width="11.42578125" style="31" customWidth="1"/>
    <col min="14083" max="14083" width="28" style="31" customWidth="1"/>
    <col min="14084" max="14089" width="26" style="31" customWidth="1"/>
    <col min="14090" max="14337" width="11.42578125" style="31"/>
    <col min="14338" max="14338" width="11.42578125" style="31" customWidth="1"/>
    <col min="14339" max="14339" width="28" style="31" customWidth="1"/>
    <col min="14340" max="14345" width="26" style="31" customWidth="1"/>
    <col min="14346" max="14593" width="11.42578125" style="31"/>
    <col min="14594" max="14594" width="11.42578125" style="31" customWidth="1"/>
    <col min="14595" max="14595" width="28" style="31" customWidth="1"/>
    <col min="14596" max="14601" width="26" style="31" customWidth="1"/>
    <col min="14602" max="14849" width="11.42578125" style="31"/>
    <col min="14850" max="14850" width="11.42578125" style="31" customWidth="1"/>
    <col min="14851" max="14851" width="28" style="31" customWidth="1"/>
    <col min="14852" max="14857" width="26" style="31" customWidth="1"/>
    <col min="14858" max="15105" width="11.42578125" style="31"/>
    <col min="15106" max="15106" width="11.42578125" style="31" customWidth="1"/>
    <col min="15107" max="15107" width="28" style="31" customWidth="1"/>
    <col min="15108" max="15113" width="26" style="31" customWidth="1"/>
    <col min="15114" max="15361" width="11.42578125" style="31"/>
    <col min="15362" max="15362" width="11.42578125" style="31" customWidth="1"/>
    <col min="15363" max="15363" width="28" style="31" customWidth="1"/>
    <col min="15364" max="15369" width="26" style="31" customWidth="1"/>
    <col min="15370" max="15617" width="11.42578125" style="31"/>
    <col min="15618" max="15618" width="11.42578125" style="31" customWidth="1"/>
    <col min="15619" max="15619" width="28" style="31" customWidth="1"/>
    <col min="15620" max="15625" width="26" style="31" customWidth="1"/>
    <col min="15626" max="15873" width="11.42578125" style="31"/>
    <col min="15874" max="15874" width="11.42578125" style="31" customWidth="1"/>
    <col min="15875" max="15875" width="28" style="31" customWidth="1"/>
    <col min="15876" max="15881" width="26" style="31" customWidth="1"/>
    <col min="15882" max="16129" width="11.42578125" style="31"/>
    <col min="16130" max="16130" width="11.42578125" style="31" customWidth="1"/>
    <col min="16131" max="16131" width="28" style="31" customWidth="1"/>
    <col min="16132" max="16137" width="26" style="31" customWidth="1"/>
    <col min="16138" max="16384" width="11.42578125" style="31"/>
  </cols>
  <sheetData>
    <row r="1" spans="1:67" s="12" customFormat="1" ht="32.25" customHeight="1"/>
    <row r="2" spans="1:67" s="5" customFormat="1" ht="22.5" customHeight="1">
      <c r="A2" s="14"/>
      <c r="B2" s="14" t="s">
        <v>0</v>
      </c>
      <c r="C2" s="14"/>
      <c r="D2" s="14"/>
      <c r="E2" s="2"/>
      <c r="F2" s="2"/>
      <c r="G2" s="2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67" s="5" customFormat="1" ht="3.75" customHeight="1">
      <c r="A3" s="6"/>
      <c r="B3" s="3"/>
      <c r="C3" s="6"/>
      <c r="D3" s="6"/>
      <c r="E3" s="3"/>
      <c r="F3" s="3"/>
      <c r="G3" s="3"/>
      <c r="H3" s="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67" s="5" customFormat="1" ht="14.25">
      <c r="C4" s="8"/>
      <c r="D4" s="8"/>
      <c r="E4" s="8"/>
      <c r="F4" s="8"/>
      <c r="G4" s="8"/>
      <c r="H4" s="9"/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67" s="12" customFormat="1" ht="18">
      <c r="B5" s="15" t="s">
        <v>45</v>
      </c>
      <c r="D5" s="15"/>
      <c r="E5" s="16"/>
      <c r="F5" s="16"/>
      <c r="G5" s="16"/>
      <c r="H5" s="13"/>
      <c r="I5" s="13"/>
    </row>
    <row r="6" spans="1:67" s="33" customFormat="1" ht="13.5" thickBot="1"/>
    <row r="7" spans="1:67" s="34" customFormat="1" ht="48" thickBot="1">
      <c r="C7" s="32" t="s">
        <v>25</v>
      </c>
      <c r="D7" s="32" t="s">
        <v>26</v>
      </c>
      <c r="E7" s="32" t="s">
        <v>27</v>
      </c>
      <c r="F7" s="32" t="s">
        <v>28</v>
      </c>
      <c r="G7" s="32" t="s">
        <v>29</v>
      </c>
      <c r="H7" s="32" t="s">
        <v>30</v>
      </c>
      <c r="I7" s="32" t="s">
        <v>31</v>
      </c>
    </row>
    <row r="8" spans="1:67" s="34" customFormat="1" ht="38.25" customHeight="1" thickBot="1">
      <c r="B8" s="34">
        <v>1</v>
      </c>
      <c r="C8" s="35" t="s">
        <v>32</v>
      </c>
      <c r="D8" s="36">
        <v>3</v>
      </c>
      <c r="E8" s="36">
        <v>3</v>
      </c>
      <c r="F8" s="36">
        <v>3</v>
      </c>
      <c r="G8" s="37">
        <v>3</v>
      </c>
      <c r="H8" s="36">
        <v>3</v>
      </c>
      <c r="I8" s="38">
        <v>15</v>
      </c>
    </row>
    <row r="9" spans="1:67" s="34" customFormat="1" ht="38.25" customHeight="1" thickBot="1">
      <c r="B9" s="34">
        <v>2</v>
      </c>
      <c r="C9" s="35" t="s">
        <v>33</v>
      </c>
      <c r="D9" s="36">
        <v>3</v>
      </c>
      <c r="E9" s="36">
        <v>3</v>
      </c>
      <c r="F9" s="36">
        <v>2</v>
      </c>
      <c r="G9" s="37">
        <v>3</v>
      </c>
      <c r="H9" s="36">
        <v>3</v>
      </c>
      <c r="I9" s="38">
        <v>14</v>
      </c>
    </row>
    <row r="10" spans="1:67" s="34" customFormat="1" ht="38.25" customHeight="1" thickBot="1">
      <c r="B10" s="34">
        <v>3</v>
      </c>
      <c r="C10" s="35" t="s">
        <v>34</v>
      </c>
      <c r="D10" s="36">
        <v>2</v>
      </c>
      <c r="E10" s="36">
        <v>3</v>
      </c>
      <c r="F10" s="36">
        <v>3</v>
      </c>
      <c r="G10" s="37">
        <v>3</v>
      </c>
      <c r="H10" s="36">
        <v>3</v>
      </c>
      <c r="I10" s="38">
        <v>14</v>
      </c>
    </row>
    <row r="11" spans="1:67" s="34" customFormat="1" ht="38.25" customHeight="1" thickBot="1">
      <c r="B11" s="34">
        <v>4</v>
      </c>
      <c r="C11" s="35" t="s">
        <v>35</v>
      </c>
      <c r="D11" s="36">
        <v>3</v>
      </c>
      <c r="E11" s="36">
        <v>1</v>
      </c>
      <c r="F11" s="36">
        <v>3</v>
      </c>
      <c r="G11" s="37">
        <v>3</v>
      </c>
      <c r="H11" s="36">
        <v>3</v>
      </c>
      <c r="I11" s="39">
        <v>13</v>
      </c>
    </row>
    <row r="12" spans="1:67" s="34" customFormat="1" ht="38.25" customHeight="1" thickBot="1">
      <c r="B12" s="34">
        <v>5</v>
      </c>
      <c r="C12" s="35" t="s">
        <v>36</v>
      </c>
      <c r="D12" s="36">
        <v>1</v>
      </c>
      <c r="E12" s="36">
        <v>3</v>
      </c>
      <c r="F12" s="36">
        <v>3</v>
      </c>
      <c r="G12" s="37">
        <v>3</v>
      </c>
      <c r="H12" s="36">
        <v>3</v>
      </c>
      <c r="I12" s="39">
        <v>13</v>
      </c>
    </row>
    <row r="13" spans="1:67" s="34" customFormat="1" ht="38.25" customHeight="1" thickBot="1">
      <c r="B13" s="34">
        <v>6</v>
      </c>
      <c r="C13" s="35" t="s">
        <v>37</v>
      </c>
      <c r="D13" s="36">
        <v>3</v>
      </c>
      <c r="E13" s="36">
        <v>2</v>
      </c>
      <c r="F13" s="36">
        <v>2</v>
      </c>
      <c r="G13" s="40">
        <v>2</v>
      </c>
      <c r="H13" s="36">
        <v>3</v>
      </c>
      <c r="I13" s="39">
        <v>12</v>
      </c>
    </row>
    <row r="14" spans="1:67" s="34" customFormat="1" ht="38.25" customHeight="1" thickBot="1">
      <c r="B14" s="34">
        <v>7</v>
      </c>
      <c r="C14" s="35" t="s">
        <v>38</v>
      </c>
      <c r="D14" s="36">
        <v>3</v>
      </c>
      <c r="E14" s="36">
        <v>1</v>
      </c>
      <c r="F14" s="36">
        <v>2</v>
      </c>
      <c r="G14" s="40">
        <v>2</v>
      </c>
      <c r="H14" s="36">
        <v>3</v>
      </c>
      <c r="I14" s="39">
        <v>11</v>
      </c>
    </row>
    <row r="15" spans="1:67" s="34" customFormat="1" ht="38.25" customHeight="1" thickBot="1">
      <c r="B15" s="34">
        <v>8</v>
      </c>
      <c r="C15" s="35" t="s">
        <v>39</v>
      </c>
      <c r="D15" s="36">
        <v>1</v>
      </c>
      <c r="E15" s="36">
        <v>2</v>
      </c>
      <c r="F15" s="36">
        <v>3</v>
      </c>
      <c r="G15" s="37">
        <v>3</v>
      </c>
      <c r="H15" s="36">
        <v>2</v>
      </c>
      <c r="I15" s="39">
        <v>11</v>
      </c>
    </row>
    <row r="16" spans="1:67" s="34" customFormat="1" ht="38.25" customHeight="1" thickBot="1">
      <c r="B16" s="34">
        <v>9</v>
      </c>
      <c r="C16" s="35" t="s">
        <v>40</v>
      </c>
      <c r="D16" s="36">
        <v>1</v>
      </c>
      <c r="E16" s="36">
        <v>2</v>
      </c>
      <c r="F16" s="36">
        <v>2</v>
      </c>
      <c r="G16" s="40">
        <v>2</v>
      </c>
      <c r="H16" s="36">
        <v>3</v>
      </c>
      <c r="I16" s="39">
        <v>10</v>
      </c>
    </row>
    <row r="17" spans="2:9" s="34" customFormat="1" ht="38.25" customHeight="1" thickBot="1">
      <c r="B17" s="34">
        <v>10</v>
      </c>
      <c r="C17" s="35" t="s">
        <v>41</v>
      </c>
      <c r="D17" s="36">
        <v>2</v>
      </c>
      <c r="E17" s="36">
        <v>1</v>
      </c>
      <c r="F17" s="36">
        <v>1</v>
      </c>
      <c r="G17" s="41">
        <v>1</v>
      </c>
      <c r="H17" s="36">
        <v>3</v>
      </c>
      <c r="I17" s="39">
        <v>8</v>
      </c>
    </row>
    <row r="18" spans="2:9" s="34" customFormat="1" ht="38.25" customHeight="1" thickBot="1">
      <c r="B18" s="34">
        <v>11</v>
      </c>
      <c r="C18" s="35" t="s">
        <v>42</v>
      </c>
      <c r="D18" s="36">
        <v>1</v>
      </c>
      <c r="E18" s="36">
        <v>2</v>
      </c>
      <c r="F18" s="36">
        <v>1</v>
      </c>
      <c r="G18" s="40">
        <v>2</v>
      </c>
      <c r="H18" s="36">
        <v>2</v>
      </c>
      <c r="I18" s="39">
        <v>8</v>
      </c>
    </row>
    <row r="19" spans="2:9" s="34" customFormat="1" ht="38.25" customHeight="1" thickBot="1">
      <c r="B19" s="34">
        <v>12</v>
      </c>
      <c r="C19" s="35" t="s">
        <v>43</v>
      </c>
      <c r="D19" s="36">
        <v>1</v>
      </c>
      <c r="E19" s="36">
        <v>1</v>
      </c>
      <c r="F19" s="36">
        <v>1</v>
      </c>
      <c r="G19" s="41">
        <v>1</v>
      </c>
      <c r="H19" s="36">
        <v>3</v>
      </c>
      <c r="I19" s="39">
        <v>7</v>
      </c>
    </row>
    <row r="20" spans="2:9" s="34" customFormat="1" ht="38.25" customHeight="1" thickBot="1">
      <c r="B20" s="34">
        <v>13</v>
      </c>
      <c r="C20" s="35" t="s">
        <v>44</v>
      </c>
      <c r="D20" s="36">
        <v>1</v>
      </c>
      <c r="E20" s="36">
        <v>1</v>
      </c>
      <c r="F20" s="36">
        <v>1</v>
      </c>
      <c r="G20" s="41">
        <v>1</v>
      </c>
      <c r="H20" s="36">
        <v>3</v>
      </c>
      <c r="I20" s="39">
        <v>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D18"/>
  <sheetViews>
    <sheetView showGridLines="0" zoomScale="85" zoomScaleNormal="85" workbookViewId="0">
      <selection activeCell="A4" sqref="A4"/>
    </sheetView>
  </sheetViews>
  <sheetFormatPr defaultColWidth="11.42578125" defaultRowHeight="12"/>
  <cols>
    <col min="1" max="1" width="44.28515625" style="18" customWidth="1"/>
    <col min="2" max="2" width="17.5703125" style="18" customWidth="1"/>
    <col min="3" max="3" width="16.28515625" style="18" customWidth="1"/>
    <col min="4" max="4" width="14.42578125" style="17" customWidth="1"/>
    <col min="5" max="5" width="2.140625" style="18" customWidth="1"/>
    <col min="6" max="16384" width="11.42578125" style="18"/>
  </cols>
  <sheetData>
    <row r="2" spans="1:4" s="20" customFormat="1" ht="43.5" customHeight="1">
      <c r="A2" s="19"/>
      <c r="B2" s="51" t="s">
        <v>2</v>
      </c>
      <c r="C2" s="51" t="s">
        <v>3</v>
      </c>
      <c r="D2" s="52" t="s">
        <v>82</v>
      </c>
    </row>
    <row r="3" spans="1:4" s="24" customFormat="1" ht="20.25" customHeight="1">
      <c r="A3" s="64" t="str">
        <f>+'5. Variables (datos)'!A5</f>
        <v>Tour guiado cultural</v>
      </c>
      <c r="B3" s="65">
        <f>+'3. Competitividad'!AA5</f>
        <v>55.61904761904762</v>
      </c>
      <c r="C3" s="65">
        <f>+'3. Atractividad'!AA5</f>
        <v>51.642208093356764</v>
      </c>
      <c r="D3" s="81">
        <v>2</v>
      </c>
    </row>
    <row r="4" spans="1:4" s="24" customFormat="1" ht="20.25" customHeight="1">
      <c r="A4" s="64" t="str">
        <f>+'5. Variables (datos)'!A6</f>
        <v>Tmo Cultural y Mitad del Mundo  - Indep</v>
      </c>
      <c r="B4" s="65">
        <f>+'3. Competitividad'!AA6</f>
        <v>74.61904761904762</v>
      </c>
      <c r="C4" s="65">
        <f>+'3. Atractividad'!AA6</f>
        <v>47.985208420249606</v>
      </c>
      <c r="D4" s="81">
        <v>2</v>
      </c>
    </row>
    <row r="5" spans="1:4" s="24" customFormat="1" ht="20.25" customHeight="1">
      <c r="A5" s="64" t="str">
        <f>+'5. Variables (datos)'!A7</f>
        <v>Tmo Cultural y Mitad del Mundo  - Paquete</v>
      </c>
      <c r="B5" s="65">
        <f>+'3. Competitividad'!AA7</f>
        <v>85.61904761904762</v>
      </c>
      <c r="C5" s="65">
        <f>+'3. Atractividad'!AA7</f>
        <v>52.626064253158418</v>
      </c>
      <c r="D5" s="81">
        <v>3</v>
      </c>
    </row>
    <row r="6" spans="1:4" s="22" customFormat="1" ht="20.25" customHeight="1">
      <c r="A6" s="64" t="str">
        <f>+'5. Variables (datos)'!A8</f>
        <v xml:space="preserve">Aventura </v>
      </c>
      <c r="B6" s="65">
        <f>+'3. Competitividad'!AA8</f>
        <v>29.640151515151516</v>
      </c>
      <c r="C6" s="65">
        <f>+'3. Atractividad'!AA8</f>
        <v>44.30980711123938</v>
      </c>
      <c r="D6" s="81">
        <v>3</v>
      </c>
    </row>
    <row r="7" spans="1:4" s="24" customFormat="1" ht="20.25" customHeight="1">
      <c r="A7" s="64" t="str">
        <f>+'5. Variables (datos)'!A9</f>
        <v xml:space="preserve">Naturaleza </v>
      </c>
      <c r="B7" s="65">
        <f>+'3. Competitividad'!AA9</f>
        <v>36.107142857142854</v>
      </c>
      <c r="C7" s="65">
        <f>+'3. Atractividad'!AA9</f>
        <v>44.402280535833128</v>
      </c>
      <c r="D7" s="81">
        <v>2</v>
      </c>
    </row>
    <row r="8" spans="1:4" s="24" customFormat="1" ht="20.25" customHeight="1">
      <c r="A8" s="64" t="str">
        <f>+'5. Variables (datos)'!A10</f>
        <v>Termas &amp; Wellness</v>
      </c>
      <c r="B8" s="65">
        <f>+'3. Competitividad'!AA10</f>
        <v>27.5</v>
      </c>
      <c r="C8" s="65">
        <f>+'3. Atractividad'!AA10</f>
        <v>34.936679971669548</v>
      </c>
      <c r="D8" s="81">
        <v>3</v>
      </c>
    </row>
    <row r="9" spans="1:4" s="22" customFormat="1" ht="20.25" customHeight="1">
      <c r="A9" s="64" t="str">
        <f>+'5. Variables (datos)'!A11</f>
        <v>Turismo de reuniones</v>
      </c>
      <c r="B9" s="65">
        <f>+'3. Competitividad'!AA11</f>
        <v>49.238095238095241</v>
      </c>
      <c r="C9" s="65">
        <f>+'3. Atractividad'!AA11</f>
        <v>71.999782700277052</v>
      </c>
      <c r="D9" s="81">
        <v>4</v>
      </c>
    </row>
    <row r="10" spans="1:4" s="22" customFormat="1" ht="20.25" customHeight="1">
      <c r="A10" s="64" t="str">
        <f>+'5. Variables (datos)'!A12</f>
        <v>Incentivos</v>
      </c>
      <c r="B10" s="65">
        <f>+'3. Competitividad'!AA12</f>
        <v>40.238095238095241</v>
      </c>
      <c r="C10" s="65">
        <f>+'3. Atractividad'!AA12</f>
        <v>73.374204729138967</v>
      </c>
      <c r="D10" s="81">
        <v>5</v>
      </c>
    </row>
    <row r="11" spans="1:4" s="65" customFormat="1" ht="20.25" customHeight="1">
      <c r="A11" s="64" t="str">
        <f>+'5. Variables (datos)'!A13</f>
        <v>City break</v>
      </c>
      <c r="B11" s="65">
        <f>+'3. Competitividad'!AA13</f>
        <v>75.61904761904762</v>
      </c>
      <c r="C11" s="65">
        <f>+'3. Atractividad'!AA13</f>
        <v>44.722624798465816</v>
      </c>
      <c r="D11" s="81">
        <v>3</v>
      </c>
    </row>
    <row r="12" spans="1:4" s="66" customFormat="1" ht="20.25" customHeight="1">
      <c r="A12" s="64" t="str">
        <f>+'5. Variables (datos)'!A14</f>
        <v>Gastronomía</v>
      </c>
      <c r="B12" s="65">
        <f>+'3. Competitividad'!AA14</f>
        <v>57.291666666666664</v>
      </c>
      <c r="C12" s="65">
        <f>+'3. Atractividad'!AA14</f>
        <v>29.093364312210504</v>
      </c>
      <c r="D12" s="81">
        <v>3</v>
      </c>
    </row>
    <row r="13" spans="1:4" s="24" customFormat="1" ht="20.25" customHeight="1">
      <c r="A13" s="64" t="str">
        <f>+'5. Variables (datos)'!A15</f>
        <v>Compras</v>
      </c>
      <c r="B13" s="65">
        <f>+'3. Competitividad'!AA15</f>
        <v>20.36904761904762</v>
      </c>
      <c r="C13" s="65">
        <f>+'3. Atractividad'!AA15</f>
        <v>40.726541517717799</v>
      </c>
      <c r="D13" s="81">
        <v>3</v>
      </c>
    </row>
    <row r="14" spans="1:4" s="22" customFormat="1" ht="20.25" customHeight="1">
      <c r="A14" s="64" t="str">
        <f>+'5. Variables (datos)'!A16</f>
        <v>Vida nocturna</v>
      </c>
      <c r="B14" s="65">
        <f>+'3. Competitividad'!AA16</f>
        <v>21.5</v>
      </c>
      <c r="C14" s="65">
        <f>+'3. Atractividad'!AA16</f>
        <v>9.2316245507699897</v>
      </c>
      <c r="D14" s="81">
        <v>1</v>
      </c>
    </row>
    <row r="15" spans="1:4" s="24" customFormat="1" ht="20.25" customHeight="1">
      <c r="A15" s="64" t="str">
        <f>+'5. Variables (datos)'!A17</f>
        <v>Turismo comunitario</v>
      </c>
      <c r="B15" s="65">
        <f>+'3. Competitividad'!AA17</f>
        <v>8.4166666666666661</v>
      </c>
      <c r="C15" s="65">
        <f>+'3. Atractividad'!AA17</f>
        <v>13.815986853366763</v>
      </c>
      <c r="D15" s="81">
        <v>2</v>
      </c>
    </row>
    <row r="16" spans="1:4" s="22" customFormat="1" ht="20.25" customHeight="1">
      <c r="A16" s="64" t="str">
        <f>+'5. Variables (datos)'!A18</f>
        <v>Birdwatching</v>
      </c>
      <c r="B16" s="65">
        <f>+'3. Competitividad'!AA18</f>
        <v>24.246212121212121</v>
      </c>
      <c r="C16" s="65">
        <f>+'3. Atractividad'!AA18</f>
        <v>60.321665089877015</v>
      </c>
      <c r="D16" s="81">
        <v>5</v>
      </c>
    </row>
    <row r="17" spans="1:4" s="22" customFormat="1" ht="20.25" customHeight="1">
      <c r="A17" s="64" t="str">
        <f>+'5. Variables (datos)'!A19</f>
        <v>Fiestas y festivales</v>
      </c>
      <c r="B17" s="65">
        <f>+'3. Competitividad'!AA19</f>
        <v>44.666125541125538</v>
      </c>
      <c r="C17" s="65">
        <f>+'3. Atractividad'!AA19</f>
        <v>58.296466993095876</v>
      </c>
      <c r="D17" s="81">
        <v>2</v>
      </c>
    </row>
    <row r="18" spans="1:4">
      <c r="A18" s="21"/>
    </row>
  </sheetData>
  <conditionalFormatting sqref="B3:C17">
    <cfRule type="expression" dxfId="1" priority="5">
      <formula>$C3&gt;#REF!</formula>
    </cfRule>
  </conditionalFormatting>
  <conditionalFormatting sqref="B3:C17">
    <cfRule type="expression" dxfId="0" priority="6">
      <formula>$C3&lt;#REF!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A19"/>
  <sheetViews>
    <sheetView showGridLines="0" zoomScale="70" zoomScaleNormal="70" workbookViewId="0">
      <selection activeCell="A4" sqref="A4"/>
    </sheetView>
  </sheetViews>
  <sheetFormatPr defaultColWidth="11.42578125" defaultRowHeight="15"/>
  <cols>
    <col min="1" max="1" width="35.7109375" style="26" customWidth="1"/>
    <col min="2" max="7" width="17" style="26" customWidth="1"/>
    <col min="8" max="9" width="11.140625" style="26" customWidth="1"/>
    <col min="10" max="11" width="12" style="26" customWidth="1"/>
    <col min="12" max="16" width="12.7109375" style="26" customWidth="1"/>
    <col min="17" max="17" width="14" style="26" customWidth="1"/>
    <col min="18" max="18" width="12.7109375" style="26" customWidth="1"/>
    <col min="19" max="23" width="8.5703125" style="26" hidden="1" customWidth="1"/>
    <col min="24" max="24" width="8.5703125" style="26" customWidth="1"/>
    <col min="25" max="26" width="10.42578125" style="26" customWidth="1"/>
    <col min="27" max="16384" width="11.42578125" style="26"/>
  </cols>
  <sheetData>
    <row r="1" spans="1:27" ht="18">
      <c r="A1" s="130" t="s">
        <v>107</v>
      </c>
      <c r="B1" s="143" t="s">
        <v>105</v>
      </c>
      <c r="C1" s="143"/>
      <c r="D1" s="143"/>
      <c r="E1" s="143"/>
      <c r="F1" s="143"/>
      <c r="G1" s="143"/>
      <c r="H1" s="143"/>
      <c r="I1" s="143"/>
      <c r="J1" s="143"/>
      <c r="K1" s="143"/>
      <c r="L1" s="144" t="s">
        <v>107</v>
      </c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7" ht="51" customHeight="1">
      <c r="A2" s="43" t="s">
        <v>104</v>
      </c>
      <c r="B2" s="122" t="s">
        <v>56</v>
      </c>
      <c r="C2" s="122" t="s">
        <v>23</v>
      </c>
      <c r="D2" s="122" t="s">
        <v>17</v>
      </c>
      <c r="E2" s="122" t="s">
        <v>18</v>
      </c>
      <c r="F2" s="122" t="s">
        <v>24</v>
      </c>
      <c r="G2" s="122" t="s">
        <v>80</v>
      </c>
      <c r="H2" s="145" t="s">
        <v>19</v>
      </c>
      <c r="I2" s="145"/>
      <c r="J2" s="122" t="s">
        <v>106</v>
      </c>
      <c r="K2" s="122" t="s">
        <v>106</v>
      </c>
      <c r="L2" s="123" t="s">
        <v>4</v>
      </c>
      <c r="M2" s="123" t="s">
        <v>5</v>
      </c>
      <c r="N2" s="123" t="s">
        <v>9</v>
      </c>
      <c r="O2" s="123" t="s">
        <v>74</v>
      </c>
      <c r="P2" s="123" t="s">
        <v>59</v>
      </c>
      <c r="Q2" s="123" t="s">
        <v>6</v>
      </c>
      <c r="R2" s="123" t="s">
        <v>22</v>
      </c>
      <c r="S2" s="127" t="s">
        <v>7</v>
      </c>
      <c r="T2" s="127"/>
      <c r="U2" s="127"/>
      <c r="V2" s="127"/>
      <c r="W2" s="127"/>
      <c r="X2" s="127" t="s">
        <v>7</v>
      </c>
      <c r="Y2" s="121" t="s">
        <v>106</v>
      </c>
      <c r="Z2" s="121" t="s">
        <v>106</v>
      </c>
      <c r="AA2" s="132" t="s">
        <v>109</v>
      </c>
    </row>
    <row r="3" spans="1:27" s="28" customFormat="1" ht="48.75" hidden="1" customHeight="1">
      <c r="A3" s="19" t="s">
        <v>46</v>
      </c>
      <c r="B3" s="54" t="s">
        <v>77</v>
      </c>
      <c r="C3" s="54" t="s">
        <v>76</v>
      </c>
      <c r="D3" s="55" t="s">
        <v>75</v>
      </c>
      <c r="E3" s="55" t="s">
        <v>79</v>
      </c>
      <c r="F3" s="55" t="s">
        <v>58</v>
      </c>
      <c r="G3" s="54" t="s">
        <v>81</v>
      </c>
      <c r="H3" s="55" t="s">
        <v>78</v>
      </c>
      <c r="I3" s="55" t="s">
        <v>57</v>
      </c>
      <c r="J3" s="55"/>
      <c r="K3" s="55"/>
      <c r="L3" s="56" t="s">
        <v>8</v>
      </c>
      <c r="M3" s="56" t="s">
        <v>8</v>
      </c>
      <c r="N3" s="56" t="s">
        <v>72</v>
      </c>
      <c r="O3" s="56" t="s">
        <v>73</v>
      </c>
      <c r="P3" s="56" t="s">
        <v>60</v>
      </c>
      <c r="Q3" s="55" t="s">
        <v>11</v>
      </c>
      <c r="R3" s="55" t="s">
        <v>61</v>
      </c>
      <c r="S3" s="56" t="s">
        <v>62</v>
      </c>
      <c r="T3" s="56" t="s">
        <v>62</v>
      </c>
      <c r="U3" s="56" t="s">
        <v>62</v>
      </c>
      <c r="V3" s="56" t="s">
        <v>62</v>
      </c>
      <c r="W3" s="56" t="s">
        <v>62</v>
      </c>
      <c r="X3" s="56" t="s">
        <v>10</v>
      </c>
      <c r="Y3" s="55"/>
      <c r="Z3" s="55"/>
    </row>
    <row r="4" spans="1:27" s="27" customFormat="1" ht="15.75" customHeight="1">
      <c r="A4" s="131" t="s">
        <v>108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>
        <v>0.15</v>
      </c>
      <c r="M4" s="53">
        <v>0.15</v>
      </c>
      <c r="N4" s="53">
        <v>0.05</v>
      </c>
      <c r="O4" s="53">
        <v>0.05</v>
      </c>
      <c r="P4" s="53">
        <v>0.05</v>
      </c>
      <c r="Q4" s="53">
        <v>0.25</v>
      </c>
      <c r="R4" s="53">
        <v>0.05</v>
      </c>
      <c r="S4" s="53"/>
      <c r="T4" s="53"/>
      <c r="U4" s="53"/>
      <c r="V4" s="53"/>
      <c r="W4" s="53"/>
      <c r="X4" s="53">
        <v>0.25</v>
      </c>
      <c r="Y4" s="53"/>
      <c r="Z4" s="53"/>
      <c r="AA4" s="133">
        <f>+SUM(B4:Z4)</f>
        <v>1</v>
      </c>
    </row>
    <row r="5" spans="1:27" s="29" customFormat="1">
      <c r="A5" s="125" t="str">
        <f>+'5. Variables (datos)'!A5</f>
        <v>Tour guiado cultural</v>
      </c>
      <c r="B5" s="126">
        <f>+'4. Variables (base-100)'!B5*'3. Atractividad'!$B$4</f>
        <v>0</v>
      </c>
      <c r="C5" s="126">
        <f>+'4. Variables (base-100)'!C5*'3. Atractividad'!$C$4</f>
        <v>0</v>
      </c>
      <c r="D5" s="126">
        <f>+'4. Variables (base-100)'!D5*'3. Atractividad'!$D$4</f>
        <v>0</v>
      </c>
      <c r="E5" s="126">
        <f>+'4. Variables (base-100)'!E5*'3. Atractividad'!$E$4</f>
        <v>0</v>
      </c>
      <c r="F5" s="126">
        <f>+'4. Variables (base-100)'!F5*'3. Atractividad'!$F$4</f>
        <v>0</v>
      </c>
      <c r="G5" s="126">
        <f>+'4. Variables (base-100)'!G5*'3. Atractividad'!$G$4</f>
        <v>0</v>
      </c>
      <c r="H5" s="126">
        <f>+'4. Variables (base-100)'!H5*'3. Atractividad'!$H$4</f>
        <v>0</v>
      </c>
      <c r="I5" s="126">
        <f>+'4. Variables (base-100)'!I5*'3. Atractividad'!$I$4</f>
        <v>0</v>
      </c>
      <c r="J5" s="126" t="e">
        <f>+'4. Variables (base-100)'!J5*'3. Atractividad'!$J$4</f>
        <v>#DIV/0!</v>
      </c>
      <c r="K5" s="126" t="e">
        <f>+'4. Variables (base-100)'!K5*'3. Atractividad'!$K$4</f>
        <v>#DIV/0!</v>
      </c>
      <c r="L5" s="126">
        <f>+'4. Variables (base-100)'!L5*'3. Atractividad'!$L$4</f>
        <v>15</v>
      </c>
      <c r="M5" s="126">
        <f>+'4. Variables (base-100)'!M5*'3. Atractividad'!$M$4</f>
        <v>15</v>
      </c>
      <c r="N5" s="126">
        <f>+'4. Variables (base-100)'!N5*'3. Atractividad'!$N$4</f>
        <v>0.70482497634815511</v>
      </c>
      <c r="O5" s="126">
        <f>+'4. Variables (base-100)'!O5*'3. Atractividad'!$O$4</f>
        <v>1.0211267605633805</v>
      </c>
      <c r="P5" s="126">
        <f>+'4. Variables (base-100)'!P5*'3. Atractividad'!$P$4</f>
        <v>0.4931794333683106</v>
      </c>
      <c r="Q5" s="126">
        <f>+'4. Variables (base-100)'!Q5*'3. Atractividad'!$Q$4</f>
        <v>12.5</v>
      </c>
      <c r="R5" s="126">
        <f>+'4. Variables (base-100)'!R5*'3. Atractividad'!$R$4</f>
        <v>5</v>
      </c>
      <c r="S5" s="126" t="e">
        <f>+'4. Variables (base-100)'!S5*'3. Atractividad'!S4</f>
        <v>#DIV/0!</v>
      </c>
      <c r="T5" s="126" t="e">
        <f>+'4. Variables (base-100)'!T5*'3. Atractividad'!T4</f>
        <v>#DIV/0!</v>
      </c>
      <c r="U5" s="126" t="e">
        <f>+'4. Variables (base-100)'!U5*'3. Atractividad'!U4</f>
        <v>#DIV/0!</v>
      </c>
      <c r="V5" s="126" t="e">
        <f>+'4. Variables (base-100)'!V5*'3. Atractividad'!V4</f>
        <v>#DIV/0!</v>
      </c>
      <c r="W5" s="126" t="e">
        <f>+'4. Variables (base-100)'!W5*'3. Atractividad'!W4</f>
        <v>#DIV/0!</v>
      </c>
      <c r="X5" s="126">
        <f>+'4. Variables (base-100)'!X5*'3. Atractividad'!$X$4</f>
        <v>1.9230769230769225</v>
      </c>
      <c r="Y5" s="126" t="e">
        <f>+'4. Variables (base-100)'!Y5*'3. Atractividad'!$Y$4</f>
        <v>#DIV/0!</v>
      </c>
      <c r="Z5" s="126" t="e">
        <f>+'4. Variables (base-100)'!Z5*'3. Atractividad'!$Z$4</f>
        <v>#DIV/0!</v>
      </c>
      <c r="AA5" s="134">
        <f>+SUMIF(B5:Z5,"&gt;0")</f>
        <v>51.642208093356764</v>
      </c>
    </row>
    <row r="6" spans="1:27" s="29" customFormat="1">
      <c r="A6" s="125" t="str">
        <f>+'5. Variables (datos)'!A6</f>
        <v>Tmo Cultural y Mitad del Mundo  - Indep</v>
      </c>
      <c r="B6" s="126">
        <f>+'4. Variables (base-100)'!B6*'3. Atractividad'!$B$4</f>
        <v>0</v>
      </c>
      <c r="C6" s="126">
        <f>+'4. Variables (base-100)'!C6*'3. Atractividad'!$C$4</f>
        <v>0</v>
      </c>
      <c r="D6" s="126">
        <f>+'4. Variables (base-100)'!D6*'3. Atractividad'!$D$4</f>
        <v>0</v>
      </c>
      <c r="E6" s="126">
        <f>+'4. Variables (base-100)'!E6*'3. Atractividad'!$E$4</f>
        <v>0</v>
      </c>
      <c r="F6" s="126">
        <f>+'4. Variables (base-100)'!F6*'3. Atractividad'!$F$4</f>
        <v>0</v>
      </c>
      <c r="G6" s="126">
        <f>+'4. Variables (base-100)'!G6*'3. Atractividad'!$G$4</f>
        <v>0</v>
      </c>
      <c r="H6" s="126">
        <f>+'4. Variables (base-100)'!H6*'3. Atractividad'!$H$4</f>
        <v>0</v>
      </c>
      <c r="I6" s="126">
        <f>+'4. Variables (base-100)'!I6*'3. Atractividad'!$I$4</f>
        <v>0</v>
      </c>
      <c r="J6" s="126" t="e">
        <f>+'4. Variables (base-100)'!J6*'3. Atractividad'!$J$4</f>
        <v>#DIV/0!</v>
      </c>
      <c r="K6" s="126" t="e">
        <f>+'4. Variables (base-100)'!K6*'3. Atractividad'!$K$4</f>
        <v>#DIV/0!</v>
      </c>
      <c r="L6" s="126">
        <f>+'4. Variables (base-100)'!L6*'3. Atractividad'!$L$4</f>
        <v>15</v>
      </c>
      <c r="M6" s="126">
        <f>+'4. Variables (base-100)'!M6*'3. Atractividad'!$M$4</f>
        <v>15</v>
      </c>
      <c r="N6" s="126">
        <f>+'4. Variables (base-100)'!N6*'3. Atractividad'!$N$4</f>
        <v>1.338694418164617</v>
      </c>
      <c r="O6" s="126">
        <f>+'4. Variables (base-100)'!O6*'3. Atractividad'!$O$4</f>
        <v>0.17605633802816903</v>
      </c>
      <c r="P6" s="126">
        <f>+'4. Variables (base-100)'!P6*'3. Atractividad'!$P$4</f>
        <v>0.50891920251836309</v>
      </c>
      <c r="Q6" s="126">
        <f>+'4. Variables (base-100)'!Q6*'3. Atractividad'!$Q$4</f>
        <v>0</v>
      </c>
      <c r="R6" s="126">
        <f>+'4. Variables (base-100)'!R6*'3. Atractividad'!$R$4</f>
        <v>2.5</v>
      </c>
      <c r="S6" s="126" t="e">
        <f>+'4. Variables (base-100)'!S6*'3. Atractividad'!S5</f>
        <v>#DIV/0!</v>
      </c>
      <c r="T6" s="126" t="e">
        <f>+'4. Variables (base-100)'!T6*'3. Atractividad'!T5</f>
        <v>#DIV/0!</v>
      </c>
      <c r="U6" s="126" t="e">
        <f>+'4. Variables (base-100)'!U6*'3. Atractividad'!U5</f>
        <v>#DIV/0!</v>
      </c>
      <c r="V6" s="126" t="e">
        <f>+'4. Variables (base-100)'!V6*'3. Atractividad'!V5</f>
        <v>#DIV/0!</v>
      </c>
      <c r="W6" s="126" t="e">
        <f>+'4. Variables (base-100)'!W6*'3. Atractividad'!W5</f>
        <v>#DIV/0!</v>
      </c>
      <c r="X6" s="126">
        <f>+'4. Variables (base-100)'!X6*'3. Atractividad'!$X$4</f>
        <v>13.461538461538462</v>
      </c>
      <c r="Y6" s="126" t="e">
        <f>+'4. Variables (base-100)'!Y6*'3. Atractividad'!$Y$4</f>
        <v>#DIV/0!</v>
      </c>
      <c r="Z6" s="126" t="e">
        <f>+'4. Variables (base-100)'!Z6*'3. Atractividad'!$Z$4</f>
        <v>#DIV/0!</v>
      </c>
      <c r="AA6" s="134">
        <f>+SUMIF(B6:Z6,"&gt;0")</f>
        <v>47.985208420249606</v>
      </c>
    </row>
    <row r="7" spans="1:27" s="29" customFormat="1">
      <c r="A7" s="125" t="str">
        <f>+'5. Variables (datos)'!A7</f>
        <v>Tmo Cultural y Mitad del Mundo  - Paquete</v>
      </c>
      <c r="B7" s="126">
        <f>+'4. Variables (base-100)'!B7*'3. Atractividad'!$B$4</f>
        <v>0</v>
      </c>
      <c r="C7" s="126">
        <f>+'4. Variables (base-100)'!C7*'3. Atractividad'!$C$4</f>
        <v>0</v>
      </c>
      <c r="D7" s="126">
        <f>+'4. Variables (base-100)'!D7*'3. Atractividad'!$D$4</f>
        <v>0</v>
      </c>
      <c r="E7" s="126">
        <f>+'4. Variables (base-100)'!E7*'3. Atractividad'!$E$4</f>
        <v>0</v>
      </c>
      <c r="F7" s="126">
        <f>+'4. Variables (base-100)'!F7*'3. Atractividad'!$F$4</f>
        <v>0</v>
      </c>
      <c r="G7" s="126">
        <f>+'4. Variables (base-100)'!G7*'3. Atractividad'!$G$4</f>
        <v>0</v>
      </c>
      <c r="H7" s="126">
        <f>+'4. Variables (base-100)'!H7*'3. Atractividad'!$H$4</f>
        <v>0</v>
      </c>
      <c r="I7" s="126">
        <f>+'4. Variables (base-100)'!I7*'3. Atractividad'!$I$4</f>
        <v>0</v>
      </c>
      <c r="J7" s="126" t="e">
        <f>+'4. Variables (base-100)'!J7*'3. Atractividad'!$J$4</f>
        <v>#DIV/0!</v>
      </c>
      <c r="K7" s="126" t="e">
        <f>+'4. Variables (base-100)'!K7*'3. Atractividad'!$K$4</f>
        <v>#DIV/0!</v>
      </c>
      <c r="L7" s="126">
        <f>+'4. Variables (base-100)'!L7*'3. Atractividad'!$L$4</f>
        <v>15</v>
      </c>
      <c r="M7" s="126">
        <f>+'4. Variables (base-100)'!M7*'3. Atractividad'!$M$4</f>
        <v>15</v>
      </c>
      <c r="N7" s="126">
        <f>+'4. Variables (base-100)'!N7*'3. Atractividad'!$N$4</f>
        <v>2.1333964049195835</v>
      </c>
      <c r="O7" s="126">
        <f>+'4. Variables (base-100)'!O7*'3. Atractividad'!$O$4</f>
        <v>0.17605633802816903</v>
      </c>
      <c r="P7" s="126">
        <f>+'4. Variables (base-100)'!P7*'3. Atractividad'!$P$4</f>
        <v>0.50891920251836309</v>
      </c>
      <c r="Q7" s="126">
        <f>+'4. Variables (base-100)'!Q7*'3. Atractividad'!$Q$4</f>
        <v>0</v>
      </c>
      <c r="R7" s="126">
        <f>+'4. Variables (base-100)'!R7*'3. Atractividad'!$R$4</f>
        <v>2.5</v>
      </c>
      <c r="S7" s="126" t="e">
        <f>+'4. Variables (base-100)'!S7*'3. Atractividad'!S6</f>
        <v>#DIV/0!</v>
      </c>
      <c r="T7" s="126" t="e">
        <f>+'4. Variables (base-100)'!T7*'3. Atractividad'!T6</f>
        <v>#DIV/0!</v>
      </c>
      <c r="U7" s="126" t="e">
        <f>+'4. Variables (base-100)'!U7*'3. Atractividad'!U6</f>
        <v>#DIV/0!</v>
      </c>
      <c r="V7" s="126" t="e">
        <f>+'4. Variables (base-100)'!V7*'3. Atractividad'!V6</f>
        <v>#DIV/0!</v>
      </c>
      <c r="W7" s="126" t="e">
        <f>+'4. Variables (base-100)'!W7*'3. Atractividad'!W6</f>
        <v>#DIV/0!</v>
      </c>
      <c r="X7" s="126">
        <f>+'4. Variables (base-100)'!X7*'3. Atractividad'!$X$4</f>
        <v>17.307692307692303</v>
      </c>
      <c r="Y7" s="126" t="e">
        <f>+'4. Variables (base-100)'!Y7*'3. Atractividad'!$Y$4</f>
        <v>#DIV/0!</v>
      </c>
      <c r="Z7" s="126" t="e">
        <f>+'4. Variables (base-100)'!Z7*'3. Atractividad'!$Z$4</f>
        <v>#DIV/0!</v>
      </c>
      <c r="AA7" s="134">
        <f>+SUMIF(B7:Z7,"&gt;0")</f>
        <v>52.626064253158418</v>
      </c>
    </row>
    <row r="8" spans="1:27" s="29" customFormat="1">
      <c r="A8" s="125" t="str">
        <f>+'5. Variables (datos)'!A8</f>
        <v xml:space="preserve">Aventura </v>
      </c>
      <c r="B8" s="126">
        <f>+'4. Variables (base-100)'!B8*'3. Atractividad'!$B$4</f>
        <v>0</v>
      </c>
      <c r="C8" s="126">
        <f>+'4. Variables (base-100)'!C8*'3. Atractividad'!$C$4</f>
        <v>0</v>
      </c>
      <c r="D8" s="126">
        <f>+'4. Variables (base-100)'!D8*'3. Atractividad'!$D$4</f>
        <v>0</v>
      </c>
      <c r="E8" s="126">
        <f>+'4. Variables (base-100)'!E8*'3. Atractividad'!$E$4</f>
        <v>0</v>
      </c>
      <c r="F8" s="126">
        <f>+'4. Variables (base-100)'!F8*'3. Atractividad'!$F$4</f>
        <v>0</v>
      </c>
      <c r="G8" s="126">
        <f>+'4. Variables (base-100)'!G8*'3. Atractividad'!$G$4</f>
        <v>0</v>
      </c>
      <c r="H8" s="126">
        <f>+'4. Variables (base-100)'!H8*'3. Atractividad'!$H$4</f>
        <v>0</v>
      </c>
      <c r="I8" s="126">
        <f>+'4. Variables (base-100)'!I8*'3. Atractividad'!$I$4</f>
        <v>0</v>
      </c>
      <c r="J8" s="126" t="e">
        <f>+'4. Variables (base-100)'!J8*'3. Atractividad'!$J$4</f>
        <v>#DIV/0!</v>
      </c>
      <c r="K8" s="126" t="e">
        <f>+'4. Variables (base-100)'!K8*'3. Atractividad'!$K$4</f>
        <v>#DIV/0!</v>
      </c>
      <c r="L8" s="126">
        <f>+'4. Variables (base-100)'!L8*'3. Atractividad'!$L$4</f>
        <v>15</v>
      </c>
      <c r="M8" s="126">
        <f>+'4. Variables (base-100)'!M8*'3. Atractividad'!$M$4</f>
        <v>15</v>
      </c>
      <c r="N8" s="126">
        <f>+'4. Variables (base-100)'!N8*'3. Atractividad'!$N$4</f>
        <v>3.4011352885525072</v>
      </c>
      <c r="O8" s="126">
        <f>+'4. Variables (base-100)'!O8*'3. Atractividad'!$O$4</f>
        <v>1.1795774647887325</v>
      </c>
      <c r="P8" s="126">
        <f>+'4. Variables (base-100)'!P8*'3. Atractividad'!$P$4</f>
        <v>0.20986358866736621</v>
      </c>
      <c r="Q8" s="126">
        <f>+'4. Variables (base-100)'!Q8*'3. Atractividad'!$Q$4</f>
        <v>0</v>
      </c>
      <c r="R8" s="126">
        <f>+'4. Variables (base-100)'!R8*'3. Atractividad'!$R$4</f>
        <v>3.75</v>
      </c>
      <c r="S8" s="126" t="e">
        <f>+'4. Variables (base-100)'!S8*'3. Atractividad'!S7</f>
        <v>#DIV/0!</v>
      </c>
      <c r="T8" s="126" t="e">
        <f>+'4. Variables (base-100)'!T8*'3. Atractividad'!T7</f>
        <v>#DIV/0!</v>
      </c>
      <c r="U8" s="126" t="e">
        <f>+'4. Variables (base-100)'!U8*'3. Atractividad'!U7</f>
        <v>#DIV/0!</v>
      </c>
      <c r="V8" s="126" t="e">
        <f>+'4. Variables (base-100)'!V8*'3. Atractividad'!V7</f>
        <v>#DIV/0!</v>
      </c>
      <c r="W8" s="126" t="e">
        <f>+'4. Variables (base-100)'!W8*'3. Atractividad'!W7</f>
        <v>#DIV/0!</v>
      </c>
      <c r="X8" s="126">
        <f>+'4. Variables (base-100)'!X8*'3. Atractividad'!$X$4</f>
        <v>5.7692307692307692</v>
      </c>
      <c r="Y8" s="126" t="e">
        <f>+'4. Variables (base-100)'!Y8*'3. Atractividad'!$Y$4</f>
        <v>#DIV/0!</v>
      </c>
      <c r="Z8" s="126" t="e">
        <f>+'4. Variables (base-100)'!Z8*'3. Atractividad'!$Z$4</f>
        <v>#DIV/0!</v>
      </c>
      <c r="AA8" s="134">
        <f t="shared" ref="AA8:AA19" si="0">+SUMIF(B8:Z8,"&gt;0")</f>
        <v>44.30980711123938</v>
      </c>
    </row>
    <row r="9" spans="1:27" s="29" customFormat="1">
      <c r="A9" s="125" t="str">
        <f>+'5. Variables (datos)'!A9</f>
        <v xml:space="preserve">Naturaleza </v>
      </c>
      <c r="B9" s="126">
        <f>+'4. Variables (base-100)'!B9*'3. Atractividad'!$B$4</f>
        <v>0</v>
      </c>
      <c r="C9" s="126">
        <f>+'4. Variables (base-100)'!C9*'3. Atractividad'!$C$4</f>
        <v>0</v>
      </c>
      <c r="D9" s="126">
        <f>+'4. Variables (base-100)'!D9*'3. Atractividad'!$D$4</f>
        <v>0</v>
      </c>
      <c r="E9" s="126">
        <f>+'4. Variables (base-100)'!E9*'3. Atractividad'!$E$4</f>
        <v>0</v>
      </c>
      <c r="F9" s="126">
        <f>+'4. Variables (base-100)'!F9*'3. Atractividad'!$F$4</f>
        <v>0</v>
      </c>
      <c r="G9" s="126">
        <f>+'4. Variables (base-100)'!G9*'3. Atractividad'!$G$4</f>
        <v>0</v>
      </c>
      <c r="H9" s="126">
        <f>+'4. Variables (base-100)'!H9*'3. Atractividad'!$H$4</f>
        <v>0</v>
      </c>
      <c r="I9" s="126">
        <f>+'4. Variables (base-100)'!I9*'3. Atractividad'!$I$4</f>
        <v>0</v>
      </c>
      <c r="J9" s="126" t="e">
        <f>+'4. Variables (base-100)'!J9*'3. Atractividad'!$J$4</f>
        <v>#DIV/0!</v>
      </c>
      <c r="K9" s="126" t="e">
        <f>+'4. Variables (base-100)'!K9*'3. Atractividad'!$K$4</f>
        <v>#DIV/0!</v>
      </c>
      <c r="L9" s="126">
        <f>+'4. Variables (base-100)'!L9*'3. Atractividad'!$L$4</f>
        <v>15</v>
      </c>
      <c r="M9" s="126">
        <f>+'4. Variables (base-100)'!M9*'3. Atractividad'!$M$4</f>
        <v>15</v>
      </c>
      <c r="N9" s="126">
        <f>+'4. Variables (base-100)'!N9*'3. Atractividad'!$N$4</f>
        <v>4.5364238410596025</v>
      </c>
      <c r="O9" s="126">
        <f>+'4. Variables (base-100)'!O9*'3. Atractividad'!$O$4</f>
        <v>1.3028169014084507</v>
      </c>
      <c r="P9" s="126">
        <f>+'4. Variables (base-100)'!P9*'3. Atractividad'!$P$4</f>
        <v>0.2938090241343127</v>
      </c>
      <c r="Q9" s="126">
        <f>+'4. Variables (base-100)'!Q9*'3. Atractividad'!$Q$4</f>
        <v>0</v>
      </c>
      <c r="R9" s="126">
        <f>+'4. Variables (base-100)'!R9*'3. Atractividad'!$R$4</f>
        <v>2.5</v>
      </c>
      <c r="S9" s="126" t="e">
        <f>+'4. Variables (base-100)'!S9*'3. Atractividad'!S8</f>
        <v>#DIV/0!</v>
      </c>
      <c r="T9" s="126" t="e">
        <f>+'4. Variables (base-100)'!T9*'3. Atractividad'!T8</f>
        <v>#DIV/0!</v>
      </c>
      <c r="U9" s="126" t="e">
        <f>+'4. Variables (base-100)'!U9*'3. Atractividad'!U8</f>
        <v>#DIV/0!</v>
      </c>
      <c r="V9" s="126" t="e">
        <f>+'4. Variables (base-100)'!V9*'3. Atractividad'!V8</f>
        <v>#DIV/0!</v>
      </c>
      <c r="W9" s="126" t="e">
        <f>+'4. Variables (base-100)'!W9*'3. Atractividad'!W8</f>
        <v>#DIV/0!</v>
      </c>
      <c r="X9" s="126">
        <f>+'4. Variables (base-100)'!X9*'3. Atractividad'!$X$4</f>
        <v>5.7692307692307692</v>
      </c>
      <c r="Y9" s="126" t="e">
        <f>+'4. Variables (base-100)'!Y9*'3. Atractividad'!$Y$4</f>
        <v>#DIV/0!</v>
      </c>
      <c r="Z9" s="126" t="e">
        <f>+'4. Variables (base-100)'!Z9*'3. Atractividad'!$Z$4</f>
        <v>#DIV/0!</v>
      </c>
      <c r="AA9" s="134">
        <f t="shared" si="0"/>
        <v>44.402280535833128</v>
      </c>
    </row>
    <row r="10" spans="1:27" s="29" customFormat="1">
      <c r="A10" s="125" t="str">
        <f>+'5. Variables (datos)'!A10</f>
        <v>Termas &amp; Wellness</v>
      </c>
      <c r="B10" s="126">
        <f>+'4. Variables (base-100)'!B10*'3. Atractividad'!$B$4</f>
        <v>0</v>
      </c>
      <c r="C10" s="126">
        <f>+'4. Variables (base-100)'!C10*'3. Atractividad'!$C$4</f>
        <v>0</v>
      </c>
      <c r="D10" s="126">
        <f>+'4. Variables (base-100)'!D10*'3. Atractividad'!$D$4</f>
        <v>0</v>
      </c>
      <c r="E10" s="126">
        <f>+'4. Variables (base-100)'!E10*'3. Atractividad'!$E$4</f>
        <v>0</v>
      </c>
      <c r="F10" s="126">
        <f>+'4. Variables (base-100)'!F10*'3. Atractividad'!$F$4</f>
        <v>0</v>
      </c>
      <c r="G10" s="126">
        <f>+'4. Variables (base-100)'!G10*'3. Atractividad'!$G$4</f>
        <v>0</v>
      </c>
      <c r="H10" s="126">
        <f>+'4. Variables (base-100)'!H10*'3. Atractividad'!$H$4</f>
        <v>0</v>
      </c>
      <c r="I10" s="126">
        <f>+'4. Variables (base-100)'!I10*'3. Atractividad'!$I$4</f>
        <v>0</v>
      </c>
      <c r="J10" s="126" t="e">
        <f>+'4. Variables (base-100)'!J10*'3. Atractividad'!$J$4</f>
        <v>#DIV/0!</v>
      </c>
      <c r="K10" s="126" t="e">
        <f>+'4. Variables (base-100)'!K10*'3. Atractividad'!$K$4</f>
        <v>#DIV/0!</v>
      </c>
      <c r="L10" s="126">
        <f>+'4. Variables (base-100)'!L10*'3. Atractividad'!$L$4</f>
        <v>9.9999999999999982</v>
      </c>
      <c r="M10" s="126">
        <f>+'4. Variables (base-100)'!M10*'3. Atractividad'!$M$4</f>
        <v>9.9999999999999982</v>
      </c>
      <c r="N10" s="126">
        <f>+'4. Variables (base-100)'!N10*'3. Atractividad'!$N$4</f>
        <v>0</v>
      </c>
      <c r="O10" s="126">
        <f>+'4. Variables (base-100)'!O10*'3. Atractividad'!$O$4</f>
        <v>0.19366197183098591</v>
      </c>
      <c r="P10" s="126">
        <f>+'4. Variables (base-100)'!P10*'3. Atractividad'!$P$4</f>
        <v>3.1479538300104935E-2</v>
      </c>
      <c r="Q10" s="126">
        <f>+'4. Variables (base-100)'!Q10*'3. Atractividad'!$Q$4</f>
        <v>0</v>
      </c>
      <c r="R10" s="126">
        <f>+'4. Variables (base-100)'!R10*'3. Atractividad'!$R$4</f>
        <v>1.25</v>
      </c>
      <c r="S10" s="126" t="e">
        <f>+'4. Variables (base-100)'!S10*'3. Atractividad'!S9</f>
        <v>#DIV/0!</v>
      </c>
      <c r="T10" s="126" t="e">
        <f>+'4. Variables (base-100)'!T10*'3. Atractividad'!T9</f>
        <v>#DIV/0!</v>
      </c>
      <c r="U10" s="126" t="e">
        <f>+'4. Variables (base-100)'!U10*'3. Atractividad'!U9</f>
        <v>#DIV/0!</v>
      </c>
      <c r="V10" s="126" t="e">
        <f>+'4. Variables (base-100)'!V10*'3. Atractividad'!V9</f>
        <v>#DIV/0!</v>
      </c>
      <c r="W10" s="126" t="e">
        <f>+'4. Variables (base-100)'!W10*'3. Atractividad'!W9</f>
        <v>#DIV/0!</v>
      </c>
      <c r="X10" s="126">
        <f>+'4. Variables (base-100)'!X10*'3. Atractividad'!$X$4</f>
        <v>13.461538461538462</v>
      </c>
      <c r="Y10" s="126" t="e">
        <f>+'4. Variables (base-100)'!Y10*'3. Atractividad'!$Y$4</f>
        <v>#DIV/0!</v>
      </c>
      <c r="Z10" s="126" t="e">
        <f>+'4. Variables (base-100)'!Z10*'3. Atractividad'!$Z$4</f>
        <v>#DIV/0!</v>
      </c>
      <c r="AA10" s="134">
        <f t="shared" si="0"/>
        <v>34.936679971669548</v>
      </c>
    </row>
    <row r="11" spans="1:27" s="29" customFormat="1">
      <c r="A11" s="125" t="str">
        <f>+'5. Variables (datos)'!A11</f>
        <v>Turismo de reuniones</v>
      </c>
      <c r="B11" s="126">
        <f>+'4. Variables (base-100)'!B11*'3. Atractividad'!$B$4</f>
        <v>0</v>
      </c>
      <c r="C11" s="126">
        <f>+'4. Variables (base-100)'!C11*'3. Atractividad'!$C$4</f>
        <v>0</v>
      </c>
      <c r="D11" s="126">
        <f>+'4. Variables (base-100)'!D11*'3. Atractividad'!$D$4</f>
        <v>0</v>
      </c>
      <c r="E11" s="126">
        <f>+'4. Variables (base-100)'!E11*'3. Atractividad'!$E$4</f>
        <v>0</v>
      </c>
      <c r="F11" s="126">
        <f>+'4. Variables (base-100)'!F11*'3. Atractividad'!$F$4</f>
        <v>0</v>
      </c>
      <c r="G11" s="126">
        <f>+'4. Variables (base-100)'!G11*'3. Atractividad'!$G$4</f>
        <v>0</v>
      </c>
      <c r="H11" s="126">
        <f>+'4. Variables (base-100)'!H11*'3. Atractividad'!$H$4</f>
        <v>0</v>
      </c>
      <c r="I11" s="126">
        <f>+'4. Variables (base-100)'!I11*'3. Atractividad'!$I$4</f>
        <v>0</v>
      </c>
      <c r="J11" s="126" t="e">
        <f>+'4. Variables (base-100)'!J11*'3. Atractividad'!$J$4</f>
        <v>#DIV/0!</v>
      </c>
      <c r="K11" s="126" t="e">
        <f>+'4. Variables (base-100)'!K11*'3. Atractividad'!$K$4</f>
        <v>#DIV/0!</v>
      </c>
      <c r="L11" s="126">
        <f>+'4. Variables (base-100)'!L11*'3. Atractividad'!$L$4</f>
        <v>9.9999999999999982</v>
      </c>
      <c r="M11" s="126">
        <f>+'4. Variables (base-100)'!M11*'3. Atractividad'!$M$4</f>
        <v>9.9999999999999982</v>
      </c>
      <c r="N11" s="126">
        <f>+'4. Variables (base-100)'!N11*'3. Atractividad'!$N$4</f>
        <v>3.2403027436140022</v>
      </c>
      <c r="O11" s="126">
        <f>+'4. Variables (base-100)'!O11*'3. Atractividad'!$O$4</f>
        <v>1.3556338028169017</v>
      </c>
      <c r="P11" s="126">
        <f>+'4. Variables (base-100)'!P11*'3. Atractividad'!$P$4</f>
        <v>0</v>
      </c>
      <c r="Q11" s="126">
        <f>+'4. Variables (base-100)'!Q11*'3. Atractividad'!$Q$4</f>
        <v>25</v>
      </c>
      <c r="R11" s="126">
        <f>+'4. Variables (base-100)'!R11*'3. Atractividad'!$R$4</f>
        <v>1.25</v>
      </c>
      <c r="S11" s="126" t="e">
        <f>+'4. Variables (base-100)'!S11*'3. Atractividad'!S10</f>
        <v>#DIV/0!</v>
      </c>
      <c r="T11" s="126" t="e">
        <f>+'4. Variables (base-100)'!T11*'3. Atractividad'!T10</f>
        <v>#DIV/0!</v>
      </c>
      <c r="U11" s="126" t="e">
        <f>+'4. Variables (base-100)'!U11*'3. Atractividad'!U10</f>
        <v>#DIV/0!</v>
      </c>
      <c r="V11" s="126" t="e">
        <f>+'4. Variables (base-100)'!V11*'3. Atractividad'!V10</f>
        <v>#DIV/0!</v>
      </c>
      <c r="W11" s="126" t="e">
        <f>+'4. Variables (base-100)'!W11*'3. Atractividad'!W10</f>
        <v>#DIV/0!</v>
      </c>
      <c r="X11" s="126">
        <f>+'4. Variables (base-100)'!X11*'3. Atractividad'!$X$4</f>
        <v>21.153846153846153</v>
      </c>
      <c r="Y11" s="126" t="e">
        <f>+'4. Variables (base-100)'!Y11*'3. Atractividad'!$Y$4</f>
        <v>#DIV/0!</v>
      </c>
      <c r="Z11" s="126" t="e">
        <f>+'4. Variables (base-100)'!Z11*'3. Atractividad'!$Z$4</f>
        <v>#DIV/0!</v>
      </c>
      <c r="AA11" s="134">
        <f t="shared" si="0"/>
        <v>71.999782700277052</v>
      </c>
    </row>
    <row r="12" spans="1:27" s="29" customFormat="1">
      <c r="A12" s="125" t="str">
        <f>+'5. Variables (datos)'!A12</f>
        <v>Incentivos</v>
      </c>
      <c r="B12" s="126">
        <f>+'4. Variables (base-100)'!B12*'3. Atractividad'!$B$4</f>
        <v>0</v>
      </c>
      <c r="C12" s="126">
        <f>+'4. Variables (base-100)'!C12*'3. Atractividad'!$C$4</f>
        <v>0</v>
      </c>
      <c r="D12" s="126">
        <f>+'4. Variables (base-100)'!D12*'3. Atractividad'!$D$4</f>
        <v>0</v>
      </c>
      <c r="E12" s="126">
        <f>+'4. Variables (base-100)'!E12*'3. Atractividad'!$E$4</f>
        <v>0</v>
      </c>
      <c r="F12" s="126">
        <f>+'4. Variables (base-100)'!F12*'3. Atractividad'!$F$4</f>
        <v>0</v>
      </c>
      <c r="G12" s="126">
        <f>+'4. Variables (base-100)'!G12*'3. Atractividad'!$G$4</f>
        <v>0</v>
      </c>
      <c r="H12" s="126">
        <f>+'4. Variables (base-100)'!H12*'3. Atractividad'!$H$4</f>
        <v>0</v>
      </c>
      <c r="I12" s="126">
        <f>+'4. Variables (base-100)'!I12*'3. Atractividad'!$I$4</f>
        <v>0</v>
      </c>
      <c r="J12" s="126" t="e">
        <f>+'4. Variables (base-100)'!J12*'3. Atractividad'!$J$4</f>
        <v>#DIV/0!</v>
      </c>
      <c r="K12" s="126" t="e">
        <f>+'4. Variables (base-100)'!K12*'3. Atractividad'!$K$4</f>
        <v>#DIV/0!</v>
      </c>
      <c r="L12" s="126">
        <f>+'4. Variables (base-100)'!L12*'3. Atractividad'!$L$4</f>
        <v>9.9999999999999982</v>
      </c>
      <c r="M12" s="126">
        <f>+'4. Variables (base-100)'!M12*'3. Atractividad'!$M$4</f>
        <v>9.9999999999999982</v>
      </c>
      <c r="N12" s="126">
        <f>+'4. Variables (base-100)'!N12*'3. Atractividad'!$N$4</f>
        <v>1.9914853358561968</v>
      </c>
      <c r="O12" s="126">
        <f>+'4. Variables (base-100)'!O12*'3. Atractividad'!$O$4</f>
        <v>0.22887323943661975</v>
      </c>
      <c r="P12" s="126">
        <f>+'4. Variables (base-100)'!P12*'3. Atractividad'!$P$4</f>
        <v>0</v>
      </c>
      <c r="Q12" s="126">
        <f>+'4. Variables (base-100)'!Q12*'3. Atractividad'!$Q$4</f>
        <v>25</v>
      </c>
      <c r="R12" s="126">
        <f>+'4. Variables (base-100)'!R12*'3. Atractividad'!$R$4</f>
        <v>5</v>
      </c>
      <c r="S12" s="126" t="e">
        <f>+'4. Variables (base-100)'!S12*'3. Atractividad'!S11</f>
        <v>#DIV/0!</v>
      </c>
      <c r="T12" s="126" t="e">
        <f>+'4. Variables (base-100)'!T12*'3. Atractividad'!T11</f>
        <v>#DIV/0!</v>
      </c>
      <c r="U12" s="126" t="e">
        <f>+'4. Variables (base-100)'!U12*'3. Atractividad'!U11</f>
        <v>#DIV/0!</v>
      </c>
      <c r="V12" s="126" t="e">
        <f>+'4. Variables (base-100)'!V12*'3. Atractividad'!V11</f>
        <v>#DIV/0!</v>
      </c>
      <c r="W12" s="126" t="e">
        <f>+'4. Variables (base-100)'!W12*'3. Atractividad'!W11</f>
        <v>#DIV/0!</v>
      </c>
      <c r="X12" s="126">
        <f>+'4. Variables (base-100)'!X12*'3. Atractividad'!$X$4</f>
        <v>21.153846153846153</v>
      </c>
      <c r="Y12" s="126" t="e">
        <f>+'4. Variables (base-100)'!Y12*'3. Atractividad'!$Y$4</f>
        <v>#DIV/0!</v>
      </c>
      <c r="Z12" s="126" t="e">
        <f>+'4. Variables (base-100)'!Z12*'3. Atractividad'!$Z$4</f>
        <v>#DIV/0!</v>
      </c>
      <c r="AA12" s="134">
        <f t="shared" si="0"/>
        <v>73.374204729138967</v>
      </c>
    </row>
    <row r="13" spans="1:27" s="46" customFormat="1">
      <c r="A13" s="125" t="str">
        <f>+'5. Variables (datos)'!A13</f>
        <v>City break</v>
      </c>
      <c r="B13" s="126">
        <f>+'4. Variables (base-100)'!B13*'3. Atractividad'!$B$4</f>
        <v>0</v>
      </c>
      <c r="C13" s="126">
        <f>+'4. Variables (base-100)'!C13*'3. Atractividad'!$C$4</f>
        <v>0</v>
      </c>
      <c r="D13" s="126">
        <f>+'4. Variables (base-100)'!D13*'3. Atractividad'!$D$4</f>
        <v>0</v>
      </c>
      <c r="E13" s="126">
        <f>+'4. Variables (base-100)'!E13*'3. Atractividad'!$E$4</f>
        <v>0</v>
      </c>
      <c r="F13" s="126">
        <f>+'4. Variables (base-100)'!F13*'3. Atractividad'!$F$4</f>
        <v>0</v>
      </c>
      <c r="G13" s="126">
        <f>+'4. Variables (base-100)'!G13*'3. Atractividad'!$G$4</f>
        <v>0</v>
      </c>
      <c r="H13" s="126">
        <f>+'4. Variables (base-100)'!H13*'3. Atractividad'!$H$4</f>
        <v>0</v>
      </c>
      <c r="I13" s="126">
        <f>+'4. Variables (base-100)'!I13*'3. Atractividad'!$I$4</f>
        <v>0</v>
      </c>
      <c r="J13" s="126" t="e">
        <f>+'4. Variables (base-100)'!J13*'3. Atractividad'!$J$4</f>
        <v>#DIV/0!</v>
      </c>
      <c r="K13" s="126" t="e">
        <f>+'4. Variables (base-100)'!K13*'3. Atractividad'!$K$4</f>
        <v>#DIV/0!</v>
      </c>
      <c r="L13" s="126">
        <f>+'4. Variables (base-100)'!L13*'3. Atractividad'!$L$4</f>
        <v>4.9999999999999991</v>
      </c>
      <c r="M13" s="126">
        <f>+'4. Variables (base-100)'!M13*'3. Atractividad'!$M$4</f>
        <v>4.9999999999999991</v>
      </c>
      <c r="N13" s="126">
        <f>+'4. Variables (base-100)'!N13*'3. Atractividad'!$N$4</f>
        <v>1.5089877010406814</v>
      </c>
      <c r="O13" s="126">
        <f>+'4. Variables (base-100)'!O13*'3. Atractividad'!$O$4</f>
        <v>5</v>
      </c>
      <c r="P13" s="126">
        <f>+'4. Variables (base-100)'!P13*'3. Atractividad'!$P$4</f>
        <v>1.0020986358866737</v>
      </c>
      <c r="Q13" s="126">
        <f>+'4. Variables (base-100)'!Q13*'3. Atractividad'!$Q$4</f>
        <v>12.5</v>
      </c>
      <c r="R13" s="126">
        <f>+'4. Variables (base-100)'!R13*'3. Atractividad'!$R$4</f>
        <v>1.25</v>
      </c>
      <c r="S13" s="126" t="e">
        <f>+'4. Variables (base-100)'!S13*'3. Atractividad'!S12</f>
        <v>#DIV/0!</v>
      </c>
      <c r="T13" s="126" t="e">
        <f>+'4. Variables (base-100)'!T13*'3. Atractividad'!T12</f>
        <v>#DIV/0!</v>
      </c>
      <c r="U13" s="126" t="e">
        <f>+'4. Variables (base-100)'!U13*'3. Atractividad'!U12</f>
        <v>#DIV/0!</v>
      </c>
      <c r="V13" s="126" t="e">
        <f>+'4. Variables (base-100)'!V13*'3. Atractividad'!V12</f>
        <v>#DIV/0!</v>
      </c>
      <c r="W13" s="126" t="e">
        <f>+'4. Variables (base-100)'!W13*'3. Atractividad'!W12</f>
        <v>#DIV/0!</v>
      </c>
      <c r="X13" s="126">
        <f>+'4. Variables (base-100)'!X13*'3. Atractividad'!$X$4</f>
        <v>13.461538461538462</v>
      </c>
      <c r="Y13" s="126" t="e">
        <f>+'4. Variables (base-100)'!Y13*'3. Atractividad'!$Y$4</f>
        <v>#DIV/0!</v>
      </c>
      <c r="Z13" s="126" t="e">
        <f>+'4. Variables (base-100)'!Z13*'3. Atractividad'!$Z$4</f>
        <v>#DIV/0!</v>
      </c>
      <c r="AA13" s="134">
        <f t="shared" si="0"/>
        <v>44.722624798465816</v>
      </c>
    </row>
    <row r="14" spans="1:27" s="29" customFormat="1">
      <c r="A14" s="125" t="str">
        <f>+'5. Variables (datos)'!A14</f>
        <v>Gastronomía</v>
      </c>
      <c r="B14" s="126">
        <f>+'4. Variables (base-100)'!B14*'3. Atractividad'!$B$4</f>
        <v>0</v>
      </c>
      <c r="C14" s="126">
        <f>+'4. Variables (base-100)'!C14*'3. Atractividad'!$C$4</f>
        <v>0</v>
      </c>
      <c r="D14" s="126">
        <f>+'4. Variables (base-100)'!D14*'3. Atractividad'!$D$4</f>
        <v>0</v>
      </c>
      <c r="E14" s="126">
        <f>+'4. Variables (base-100)'!E14*'3. Atractividad'!$E$4</f>
        <v>0</v>
      </c>
      <c r="F14" s="126">
        <f>+'4. Variables (base-100)'!F14*'3. Atractividad'!$F$4</f>
        <v>0</v>
      </c>
      <c r="G14" s="126">
        <f>+'4. Variables (base-100)'!G14*'3. Atractividad'!$G$4</f>
        <v>0</v>
      </c>
      <c r="H14" s="126">
        <f>+'4. Variables (base-100)'!H14*'3. Atractividad'!$H$4</f>
        <v>0</v>
      </c>
      <c r="I14" s="126">
        <f>+'4. Variables (base-100)'!I14*'3. Atractividad'!$I$4</f>
        <v>0</v>
      </c>
      <c r="J14" s="126" t="e">
        <f>+'4. Variables (base-100)'!J14*'3. Atractividad'!$J$4</f>
        <v>#DIV/0!</v>
      </c>
      <c r="K14" s="126" t="e">
        <f>+'4. Variables (base-100)'!K14*'3. Atractividad'!$K$4</f>
        <v>#DIV/0!</v>
      </c>
      <c r="L14" s="126">
        <f>+'4. Variables (base-100)'!L14*'3. Atractividad'!$L$4</f>
        <v>0</v>
      </c>
      <c r="M14" s="126">
        <f>+'4. Variables (base-100)'!M14*'3. Atractividad'!$M$4</f>
        <v>0</v>
      </c>
      <c r="N14" s="126">
        <f>+'4. Variables (base-100)'!N14*'3. Atractividad'!$N$4</f>
        <v>3.306527909176916</v>
      </c>
      <c r="O14" s="126">
        <f>+'4. Variables (base-100)'!O14*'3. Atractividad'!$O$4</f>
        <v>1.7605633802816902E-2</v>
      </c>
      <c r="P14" s="126">
        <f>+'4. Variables (base-100)'!P14*'3. Atractividad'!$P$4</f>
        <v>5</v>
      </c>
      <c r="Q14" s="126">
        <f>+'4. Variables (base-100)'!Q14*'3. Atractividad'!$Q$4</f>
        <v>12.5</v>
      </c>
      <c r="R14" s="126">
        <f>+'4. Variables (base-100)'!R14*'3. Atractividad'!$R$4</f>
        <v>2.5</v>
      </c>
      <c r="S14" s="126" t="e">
        <f>+'4. Variables (base-100)'!S14*'3. Atractividad'!S13</f>
        <v>#DIV/0!</v>
      </c>
      <c r="T14" s="126" t="e">
        <f>+'4. Variables (base-100)'!T14*'3. Atractividad'!T13</f>
        <v>#DIV/0!</v>
      </c>
      <c r="U14" s="126" t="e">
        <f>+'4. Variables (base-100)'!U14*'3. Atractividad'!U13</f>
        <v>#DIV/0!</v>
      </c>
      <c r="V14" s="126" t="e">
        <f>+'4. Variables (base-100)'!V14*'3. Atractividad'!V13</f>
        <v>#DIV/0!</v>
      </c>
      <c r="W14" s="126" t="e">
        <f>+'4. Variables (base-100)'!W14*'3. Atractividad'!W13</f>
        <v>#DIV/0!</v>
      </c>
      <c r="X14" s="126">
        <f>+'4. Variables (base-100)'!X14*'3. Atractividad'!$X$4</f>
        <v>5.7692307692307692</v>
      </c>
      <c r="Y14" s="126" t="e">
        <f>+'4. Variables (base-100)'!Y14*'3. Atractividad'!$Y$4</f>
        <v>#DIV/0!</v>
      </c>
      <c r="Z14" s="126" t="e">
        <f>+'4. Variables (base-100)'!Z14*'3. Atractividad'!$Z$4</f>
        <v>#DIV/0!</v>
      </c>
      <c r="AA14" s="134">
        <f t="shared" si="0"/>
        <v>29.093364312210504</v>
      </c>
    </row>
    <row r="15" spans="1:27" s="29" customFormat="1">
      <c r="A15" s="125" t="str">
        <f>+'5. Variables (datos)'!A15</f>
        <v>Compras</v>
      </c>
      <c r="B15" s="126">
        <f>+'4. Variables (base-100)'!B15*'3. Atractividad'!$B$4</f>
        <v>0</v>
      </c>
      <c r="C15" s="126">
        <f>+'4. Variables (base-100)'!C15*'3. Atractividad'!$C$4</f>
        <v>0</v>
      </c>
      <c r="D15" s="126">
        <f>+'4. Variables (base-100)'!D15*'3. Atractividad'!$D$4</f>
        <v>0</v>
      </c>
      <c r="E15" s="126">
        <f>+'4. Variables (base-100)'!E15*'3. Atractividad'!$E$4</f>
        <v>0</v>
      </c>
      <c r="F15" s="126">
        <f>+'4. Variables (base-100)'!F15*'3. Atractividad'!$F$4</f>
        <v>0</v>
      </c>
      <c r="G15" s="126">
        <f>+'4. Variables (base-100)'!G15*'3. Atractividad'!$G$4</f>
        <v>0</v>
      </c>
      <c r="H15" s="126">
        <f>+'4. Variables (base-100)'!H15*'3. Atractividad'!$H$4</f>
        <v>0</v>
      </c>
      <c r="I15" s="126">
        <f>+'4. Variables (base-100)'!I15*'3. Atractividad'!$I$4</f>
        <v>0</v>
      </c>
      <c r="J15" s="126" t="e">
        <f>+'4. Variables (base-100)'!J15*'3. Atractividad'!$J$4</f>
        <v>#DIV/0!</v>
      </c>
      <c r="K15" s="126" t="e">
        <f>+'4. Variables (base-100)'!K15*'3. Atractividad'!$K$4</f>
        <v>#DIV/0!</v>
      </c>
      <c r="L15" s="126">
        <f>+'4. Variables (base-100)'!L15*'3. Atractividad'!$L$4</f>
        <v>4.9999999999999991</v>
      </c>
      <c r="M15" s="126">
        <f>+'4. Variables (base-100)'!M15*'3. Atractividad'!$M$4</f>
        <v>4.9999999999999991</v>
      </c>
      <c r="N15" s="126">
        <f>+'4. Variables (base-100)'!N15*'3. Atractividad'!$N$4</f>
        <v>4.4985808893093662</v>
      </c>
      <c r="O15" s="126">
        <f>+'4. Variables (base-100)'!O15*'3. Atractividad'!$O$4</f>
        <v>1.0915492957746478</v>
      </c>
      <c r="P15" s="126">
        <f>+'4. Variables (base-100)'!P15*'3. Atractividad'!$P$4</f>
        <v>0.13641133263378805</v>
      </c>
      <c r="Q15" s="126">
        <f>+'4. Variables (base-100)'!Q15*'3. Atractividad'!$Q$4</f>
        <v>25</v>
      </c>
      <c r="R15" s="126">
        <f>+'4. Variables (base-100)'!R15*'3. Atractividad'!$R$4</f>
        <v>0</v>
      </c>
      <c r="S15" s="126" t="e">
        <f>+'4. Variables (base-100)'!S15*'3. Atractividad'!S14</f>
        <v>#DIV/0!</v>
      </c>
      <c r="T15" s="126" t="e">
        <f>+'4. Variables (base-100)'!T15*'3. Atractividad'!T14</f>
        <v>#DIV/0!</v>
      </c>
      <c r="U15" s="126" t="e">
        <f>+'4. Variables (base-100)'!U15*'3. Atractividad'!U14</f>
        <v>#DIV/0!</v>
      </c>
      <c r="V15" s="126" t="e">
        <f>+'4. Variables (base-100)'!V15*'3. Atractividad'!V14</f>
        <v>#DIV/0!</v>
      </c>
      <c r="W15" s="126" t="e">
        <f>+'4. Variables (base-100)'!W15*'3. Atractividad'!W14</f>
        <v>#DIV/0!</v>
      </c>
      <c r="X15" s="126">
        <f>+'4. Variables (base-100)'!X15*'3. Atractividad'!$X$4</f>
        <v>0</v>
      </c>
      <c r="Y15" s="126" t="e">
        <f>+'4. Variables (base-100)'!Y15*'3. Atractividad'!$Y$4</f>
        <v>#DIV/0!</v>
      </c>
      <c r="Z15" s="126" t="e">
        <f>+'4. Variables (base-100)'!Z15*'3. Atractividad'!$Z$4</f>
        <v>#DIV/0!</v>
      </c>
      <c r="AA15" s="134">
        <f t="shared" si="0"/>
        <v>40.726541517717799</v>
      </c>
    </row>
    <row r="16" spans="1:27" s="29" customFormat="1">
      <c r="A16" s="125" t="str">
        <f>+'5. Variables (datos)'!A16</f>
        <v>Vida nocturna</v>
      </c>
      <c r="B16" s="126">
        <f>+'4. Variables (base-100)'!B16*'3. Atractividad'!$B$4</f>
        <v>0</v>
      </c>
      <c r="C16" s="126">
        <f>+'4. Variables (base-100)'!C16*'3. Atractividad'!$C$4</f>
        <v>0</v>
      </c>
      <c r="D16" s="126">
        <f>+'4. Variables (base-100)'!D16*'3. Atractividad'!$D$4</f>
        <v>0</v>
      </c>
      <c r="E16" s="126">
        <f>+'4. Variables (base-100)'!E16*'3. Atractividad'!$E$4</f>
        <v>0</v>
      </c>
      <c r="F16" s="126">
        <f>+'4. Variables (base-100)'!F16*'3. Atractividad'!$F$4</f>
        <v>0</v>
      </c>
      <c r="G16" s="126">
        <f>+'4. Variables (base-100)'!G16*'3. Atractividad'!$G$4</f>
        <v>0</v>
      </c>
      <c r="H16" s="126">
        <f>+'4. Variables (base-100)'!H16*'3. Atractividad'!$H$4</f>
        <v>0</v>
      </c>
      <c r="I16" s="126">
        <f>+'4. Variables (base-100)'!I16*'3. Atractividad'!$I$4</f>
        <v>0</v>
      </c>
      <c r="J16" s="126" t="e">
        <f>+'4. Variables (base-100)'!J16*'3. Atractividad'!$J$4</f>
        <v>#DIV/0!</v>
      </c>
      <c r="K16" s="126" t="e">
        <f>+'4. Variables (base-100)'!K16*'3. Atractividad'!$K$4</f>
        <v>#DIV/0!</v>
      </c>
      <c r="L16" s="126">
        <f>+'4. Variables (base-100)'!L16*'3. Atractividad'!$L$4</f>
        <v>0</v>
      </c>
      <c r="M16" s="126">
        <f>+'4. Variables (base-100)'!M16*'3. Atractividad'!$M$4</f>
        <v>0</v>
      </c>
      <c r="N16" s="126">
        <f>+'4. Variables (base-100)'!N16*'3. Atractividad'!$N$4</f>
        <v>1.3197729422894986</v>
      </c>
      <c r="O16" s="126">
        <f>+'4. Variables (base-100)'!O16*'3. Atractividad'!$O$4</f>
        <v>0.14084507042253522</v>
      </c>
      <c r="P16" s="126">
        <f>+'4. Variables (base-100)'!P16*'3. Atractividad'!$P$4</f>
        <v>7.8698845750262328E-2</v>
      </c>
      <c r="Q16" s="126">
        <f>+'4. Variables (base-100)'!Q16*'3. Atractividad'!$Q$4</f>
        <v>0</v>
      </c>
      <c r="R16" s="126">
        <f>+'4. Variables (base-100)'!R16*'3. Atractividad'!$R$4</f>
        <v>0</v>
      </c>
      <c r="S16" s="126" t="e">
        <f>+'4. Variables (base-100)'!S16*'3. Atractividad'!S15</f>
        <v>#DIV/0!</v>
      </c>
      <c r="T16" s="126" t="e">
        <f>+'4. Variables (base-100)'!T16*'3. Atractividad'!T15</f>
        <v>#DIV/0!</v>
      </c>
      <c r="U16" s="126" t="e">
        <f>+'4. Variables (base-100)'!U16*'3. Atractividad'!U15</f>
        <v>#DIV/0!</v>
      </c>
      <c r="V16" s="126" t="e">
        <f>+'4. Variables (base-100)'!V16*'3. Atractividad'!V15</f>
        <v>#DIV/0!</v>
      </c>
      <c r="W16" s="126" t="e">
        <f>+'4. Variables (base-100)'!W16*'3. Atractividad'!W15</f>
        <v>#DIV/0!</v>
      </c>
      <c r="X16" s="126">
        <f>+'4. Variables (base-100)'!X16*'3. Atractividad'!$X$4</f>
        <v>7.6923076923076925</v>
      </c>
      <c r="Y16" s="126" t="e">
        <f>+'4. Variables (base-100)'!Y16*'3. Atractividad'!$Y$4</f>
        <v>#DIV/0!</v>
      </c>
      <c r="Z16" s="126" t="e">
        <f>+'4. Variables (base-100)'!Z16*'3. Atractividad'!$Z$4</f>
        <v>#DIV/0!</v>
      </c>
      <c r="AA16" s="134">
        <f t="shared" si="0"/>
        <v>9.2316245507699897</v>
      </c>
    </row>
    <row r="17" spans="1:27" s="46" customFormat="1">
      <c r="A17" s="125" t="str">
        <f>+'5. Variables (datos)'!A17</f>
        <v>Turismo comunitario</v>
      </c>
      <c r="B17" s="126">
        <f>+'4. Variables (base-100)'!B17*'3. Atractividad'!$B$4</f>
        <v>0</v>
      </c>
      <c r="C17" s="126">
        <f>+'4. Variables (base-100)'!C17*'3. Atractividad'!$C$4</f>
        <v>0</v>
      </c>
      <c r="D17" s="126">
        <f>+'4. Variables (base-100)'!D17*'3. Atractividad'!$D$4</f>
        <v>0</v>
      </c>
      <c r="E17" s="126">
        <f>+'4. Variables (base-100)'!E17*'3. Atractividad'!$E$4</f>
        <v>0</v>
      </c>
      <c r="F17" s="126">
        <f>+'4. Variables (base-100)'!F17*'3. Atractividad'!$F$4</f>
        <v>0</v>
      </c>
      <c r="G17" s="126">
        <f>+'4. Variables (base-100)'!G17*'3. Atractividad'!$G$4</f>
        <v>0</v>
      </c>
      <c r="H17" s="126">
        <f>+'4. Variables (base-100)'!H17*'3. Atractividad'!$H$4</f>
        <v>0</v>
      </c>
      <c r="I17" s="126">
        <f>+'4. Variables (base-100)'!I17*'3. Atractividad'!$I$4</f>
        <v>0</v>
      </c>
      <c r="J17" s="126" t="e">
        <f>+'4. Variables (base-100)'!J17*'3. Atractividad'!$J$4</f>
        <v>#DIV/0!</v>
      </c>
      <c r="K17" s="126" t="e">
        <f>+'4. Variables (base-100)'!K17*'3. Atractividad'!$K$4</f>
        <v>#DIV/0!</v>
      </c>
      <c r="L17" s="126">
        <f>+'4. Variables (base-100)'!L17*'3. Atractividad'!$L$4</f>
        <v>0</v>
      </c>
      <c r="M17" s="126">
        <f>+'4. Variables (base-100)'!M17*'3. Atractividad'!$M$4</f>
        <v>0</v>
      </c>
      <c r="N17" s="126">
        <f>+'4. Variables (base-100)'!N17*'3. Atractividad'!$N$4</f>
        <v>3.1835383159886472</v>
      </c>
      <c r="O17" s="126">
        <f>+'4. Variables (base-100)'!O17*'3. Atractividad'!$O$4</f>
        <v>0.4401408450704225</v>
      </c>
      <c r="P17" s="126">
        <f>+'4. Variables (base-100)'!P17*'3. Atractividad'!$P$4</f>
        <v>0</v>
      </c>
      <c r="Q17" s="126">
        <f>+'4. Variables (base-100)'!Q17*'3. Atractividad'!$Q$4</f>
        <v>0</v>
      </c>
      <c r="R17" s="126">
        <f>+'4. Variables (base-100)'!R17*'3. Atractividad'!$R$4</f>
        <v>2.5</v>
      </c>
      <c r="S17" s="126" t="e">
        <f>+'4. Variables (base-100)'!S17*'3. Atractividad'!S16</f>
        <v>#DIV/0!</v>
      </c>
      <c r="T17" s="126" t="e">
        <f>+'4. Variables (base-100)'!T17*'3. Atractividad'!T16</f>
        <v>#DIV/0!</v>
      </c>
      <c r="U17" s="126" t="e">
        <f>+'4. Variables (base-100)'!U17*'3. Atractividad'!U16</f>
        <v>#DIV/0!</v>
      </c>
      <c r="V17" s="126" t="e">
        <f>+'4. Variables (base-100)'!V17*'3. Atractividad'!V16</f>
        <v>#DIV/0!</v>
      </c>
      <c r="W17" s="126" t="e">
        <f>+'4. Variables (base-100)'!W17*'3. Atractividad'!W16</f>
        <v>#DIV/0!</v>
      </c>
      <c r="X17" s="126">
        <f>+'4. Variables (base-100)'!X17*'3. Atractividad'!$X$4</f>
        <v>7.6923076923076925</v>
      </c>
      <c r="Y17" s="126" t="e">
        <f>+'4. Variables (base-100)'!Y17*'3. Atractividad'!$Y$4</f>
        <v>#DIV/0!</v>
      </c>
      <c r="Z17" s="126" t="e">
        <f>+'4. Variables (base-100)'!Z17*'3. Atractividad'!$Z$4</f>
        <v>#DIV/0!</v>
      </c>
      <c r="AA17" s="134">
        <f t="shared" si="0"/>
        <v>13.815986853366763</v>
      </c>
    </row>
    <row r="18" spans="1:27" s="29" customFormat="1">
      <c r="A18" s="125" t="str">
        <f>+'5. Variables (datos)'!A18</f>
        <v>Birdwatching</v>
      </c>
      <c r="B18" s="126">
        <f>+'4. Variables (base-100)'!B18*'3. Atractividad'!$B$4</f>
        <v>0</v>
      </c>
      <c r="C18" s="126">
        <f>+'4. Variables (base-100)'!C18*'3. Atractividad'!$C$4</f>
        <v>0</v>
      </c>
      <c r="D18" s="126">
        <f>+'4. Variables (base-100)'!D18*'3. Atractividad'!$D$4</f>
        <v>0</v>
      </c>
      <c r="E18" s="126">
        <f>+'4. Variables (base-100)'!E18*'3. Atractividad'!$E$4</f>
        <v>0</v>
      </c>
      <c r="F18" s="126">
        <f>+'4. Variables (base-100)'!F18*'3. Atractividad'!$F$4</f>
        <v>0</v>
      </c>
      <c r="G18" s="126">
        <f>+'4. Variables (base-100)'!G18*'3. Atractividad'!$G$4</f>
        <v>0</v>
      </c>
      <c r="H18" s="126">
        <f>+'4. Variables (base-100)'!H18*'3. Atractividad'!$H$4</f>
        <v>0</v>
      </c>
      <c r="I18" s="126">
        <f>+'4. Variables (base-100)'!I18*'3. Atractividad'!$I$4</f>
        <v>0</v>
      </c>
      <c r="J18" s="126" t="e">
        <f>+'4. Variables (base-100)'!J18*'3. Atractividad'!$J$4</f>
        <v>#DIV/0!</v>
      </c>
      <c r="K18" s="126" t="e">
        <f>+'4. Variables (base-100)'!K18*'3. Atractividad'!$K$4</f>
        <v>#DIV/0!</v>
      </c>
      <c r="L18" s="126">
        <f>+'4. Variables (base-100)'!L18*'3. Atractividad'!$L$4</f>
        <v>15</v>
      </c>
      <c r="M18" s="126">
        <f>+'4. Variables (base-100)'!M18*'3. Atractividad'!$M$4</f>
        <v>15</v>
      </c>
      <c r="N18" s="126">
        <f>+'4. Variables (base-100)'!N18*'3. Atractividad'!$N$4</f>
        <v>0.32166508987701042</v>
      </c>
      <c r="O18" s="126">
        <f>+'4. Variables (base-100)'!O18*'3. Atractividad'!$O$4</f>
        <v>0</v>
      </c>
      <c r="P18" s="126">
        <f>+'4. Variables (base-100)'!P18*'3. Atractividad'!$P$4</f>
        <v>0</v>
      </c>
      <c r="Q18" s="126">
        <f>+'4. Variables (base-100)'!Q18*'3. Atractividad'!$Q$4</f>
        <v>0</v>
      </c>
      <c r="R18" s="126">
        <f>+'4. Variables (base-100)'!R18*'3. Atractividad'!$R$4</f>
        <v>5</v>
      </c>
      <c r="S18" s="126" t="e">
        <f>+'4. Variables (base-100)'!S18*'3. Atractividad'!S17</f>
        <v>#DIV/0!</v>
      </c>
      <c r="T18" s="126" t="e">
        <f>+'4. Variables (base-100)'!T18*'3. Atractividad'!T17</f>
        <v>#DIV/0!</v>
      </c>
      <c r="U18" s="126" t="e">
        <f>+'4. Variables (base-100)'!U18*'3. Atractividad'!U17</f>
        <v>#DIV/0!</v>
      </c>
      <c r="V18" s="126" t="e">
        <f>+'4. Variables (base-100)'!V18*'3. Atractividad'!V17</f>
        <v>#DIV/0!</v>
      </c>
      <c r="W18" s="126" t="e">
        <f>+'4. Variables (base-100)'!W18*'3. Atractividad'!W17</f>
        <v>#DIV/0!</v>
      </c>
      <c r="X18" s="126">
        <f>+'4. Variables (base-100)'!X18*'3. Atractividad'!$X$4</f>
        <v>25</v>
      </c>
      <c r="Y18" s="126" t="e">
        <f>+'4. Variables (base-100)'!Y18*'3. Atractividad'!$Y$4</f>
        <v>#DIV/0!</v>
      </c>
      <c r="Z18" s="126" t="e">
        <f>+'4. Variables (base-100)'!Z18*'3. Atractividad'!$Z$4</f>
        <v>#DIV/0!</v>
      </c>
      <c r="AA18" s="134">
        <f t="shared" si="0"/>
        <v>60.321665089877015</v>
      </c>
    </row>
    <row r="19" spans="1:27" s="29" customFormat="1">
      <c r="A19" s="125" t="str">
        <f>+'5. Variables (datos)'!A19</f>
        <v>Fiestas y festivales</v>
      </c>
      <c r="B19" s="126">
        <f>+'4. Variables (base-100)'!B19*'3. Atractividad'!$B$4</f>
        <v>0</v>
      </c>
      <c r="C19" s="126">
        <f>+'4. Variables (base-100)'!C19*'3. Atractividad'!$C$4</f>
        <v>0</v>
      </c>
      <c r="D19" s="126">
        <f>+'4. Variables (base-100)'!D19*'3. Atractividad'!$D$4</f>
        <v>0</v>
      </c>
      <c r="E19" s="126">
        <f>+'4. Variables (base-100)'!E19*'3. Atractividad'!$E$4</f>
        <v>0</v>
      </c>
      <c r="F19" s="126">
        <f>+'4. Variables (base-100)'!F19*'3. Atractividad'!$F$4</f>
        <v>0</v>
      </c>
      <c r="G19" s="126">
        <f>+'4. Variables (base-100)'!G19*'3. Atractividad'!$G$4</f>
        <v>0</v>
      </c>
      <c r="H19" s="126">
        <f>+'4. Variables (base-100)'!H19*'3. Atractividad'!$H$4</f>
        <v>0</v>
      </c>
      <c r="I19" s="126">
        <f>+'4. Variables (base-100)'!I19*'3. Atractividad'!$I$4</f>
        <v>0</v>
      </c>
      <c r="J19" s="126" t="e">
        <f>+'4. Variables (base-100)'!J19*'3. Atractividad'!$J$4</f>
        <v>#DIV/0!</v>
      </c>
      <c r="K19" s="126" t="e">
        <f>+'4. Variables (base-100)'!K19*'3. Atractividad'!$K$4</f>
        <v>#DIV/0!</v>
      </c>
      <c r="L19" s="126">
        <f>+'4. Variables (base-100)'!L19*'3. Atractividad'!$L$4</f>
        <v>15</v>
      </c>
      <c r="M19" s="126">
        <f>+'4. Variables (base-100)'!M19*'3. Atractividad'!$M$4</f>
        <v>15</v>
      </c>
      <c r="N19" s="126">
        <f>+'4. Variables (base-100)'!N19*'3. Atractividad'!$N$4</f>
        <v>5</v>
      </c>
      <c r="O19" s="126">
        <f>+'4. Variables (base-100)'!O19*'3. Atractividad'!$O$4</f>
        <v>0.14084507042253522</v>
      </c>
      <c r="P19" s="126">
        <f>+'4. Variables (base-100)'!P19*'3. Atractividad'!$P$4</f>
        <v>7.8698845750262328E-2</v>
      </c>
      <c r="Q19" s="126">
        <f>+'4. Variables (base-100)'!Q19*'3. Atractividad'!$Q$4</f>
        <v>0</v>
      </c>
      <c r="R19" s="126">
        <f>+'4. Variables (base-100)'!R19*'3. Atractividad'!$R$4</f>
        <v>0</v>
      </c>
      <c r="S19" s="126" t="e">
        <f>+'4. Variables (base-100)'!S19*'3. Atractividad'!S18</f>
        <v>#DIV/0!</v>
      </c>
      <c r="T19" s="126" t="e">
        <f>+'4. Variables (base-100)'!T19*'3. Atractividad'!T18</f>
        <v>#DIV/0!</v>
      </c>
      <c r="U19" s="126" t="e">
        <f>+'4. Variables (base-100)'!U19*'3. Atractividad'!U18</f>
        <v>#DIV/0!</v>
      </c>
      <c r="V19" s="126" t="e">
        <f>+'4. Variables (base-100)'!V19*'3. Atractividad'!V18</f>
        <v>#DIV/0!</v>
      </c>
      <c r="W19" s="126" t="e">
        <f>+'4. Variables (base-100)'!W19*'3. Atractividad'!W18</f>
        <v>#DIV/0!</v>
      </c>
      <c r="X19" s="126">
        <f>+'4. Variables (base-100)'!X19*'3. Atractividad'!$X$4</f>
        <v>23.076923076923077</v>
      </c>
      <c r="Y19" s="126" t="e">
        <f>+'4. Variables (base-100)'!Y19*'3. Atractividad'!$Y$4</f>
        <v>#DIV/0!</v>
      </c>
      <c r="Z19" s="126" t="e">
        <f>+'4. Variables (base-100)'!Z19*'3. Atractividad'!$Z$4</f>
        <v>#DIV/0!</v>
      </c>
      <c r="AA19" s="134">
        <f t="shared" si="0"/>
        <v>58.296466993095876</v>
      </c>
    </row>
  </sheetData>
  <mergeCells count="3">
    <mergeCell ref="B1:K1"/>
    <mergeCell ref="L1:Z1"/>
    <mergeCell ref="H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A19"/>
  <sheetViews>
    <sheetView showGridLines="0" zoomScale="70" zoomScaleNormal="70" workbookViewId="0">
      <selection activeCell="B4" sqref="B4"/>
    </sheetView>
  </sheetViews>
  <sheetFormatPr defaultColWidth="11.42578125" defaultRowHeight="15"/>
  <cols>
    <col min="1" max="1" width="35.7109375" style="26" customWidth="1"/>
    <col min="2" max="7" width="17" style="26" customWidth="1"/>
    <col min="8" max="9" width="11.140625" style="26" customWidth="1"/>
    <col min="10" max="11" width="12" style="26" customWidth="1"/>
    <col min="12" max="16" width="12.7109375" style="26" customWidth="1"/>
    <col min="17" max="17" width="14" style="26" customWidth="1"/>
    <col min="18" max="18" width="12.7109375" style="26" customWidth="1"/>
    <col min="19" max="23" width="8.5703125" style="26" hidden="1" customWidth="1"/>
    <col min="24" max="24" width="8.5703125" style="26" customWidth="1"/>
    <col min="25" max="26" width="10.42578125" style="26" customWidth="1"/>
    <col min="27" max="16384" width="11.42578125" style="26"/>
  </cols>
  <sheetData>
    <row r="1" spans="1:27" ht="18">
      <c r="A1" s="130" t="s">
        <v>105</v>
      </c>
      <c r="B1" s="143" t="s">
        <v>105</v>
      </c>
      <c r="C1" s="143"/>
      <c r="D1" s="143"/>
      <c r="E1" s="143"/>
      <c r="F1" s="143"/>
      <c r="G1" s="143"/>
      <c r="H1" s="143"/>
      <c r="I1" s="143"/>
      <c r="J1" s="143"/>
      <c r="K1" s="143"/>
      <c r="L1" s="144" t="s">
        <v>107</v>
      </c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7" ht="51" customHeight="1">
      <c r="A2" s="43" t="s">
        <v>104</v>
      </c>
      <c r="B2" s="122" t="s">
        <v>56</v>
      </c>
      <c r="C2" s="122" t="s">
        <v>23</v>
      </c>
      <c r="D2" s="122" t="s">
        <v>17</v>
      </c>
      <c r="E2" s="122" t="s">
        <v>18</v>
      </c>
      <c r="F2" s="122" t="s">
        <v>24</v>
      </c>
      <c r="G2" s="122" t="s">
        <v>80</v>
      </c>
      <c r="H2" s="145" t="s">
        <v>19</v>
      </c>
      <c r="I2" s="145"/>
      <c r="J2" s="122" t="s">
        <v>106</v>
      </c>
      <c r="K2" s="122" t="s">
        <v>106</v>
      </c>
      <c r="L2" s="123" t="s">
        <v>4</v>
      </c>
      <c r="M2" s="123" t="s">
        <v>5</v>
      </c>
      <c r="N2" s="123" t="s">
        <v>9</v>
      </c>
      <c r="O2" s="123" t="s">
        <v>74</v>
      </c>
      <c r="P2" s="123" t="s">
        <v>59</v>
      </c>
      <c r="Q2" s="123" t="s">
        <v>6</v>
      </c>
      <c r="R2" s="123" t="s">
        <v>22</v>
      </c>
      <c r="S2" s="127" t="s">
        <v>7</v>
      </c>
      <c r="T2" s="127"/>
      <c r="U2" s="127"/>
      <c r="V2" s="127"/>
      <c r="W2" s="127"/>
      <c r="X2" s="127" t="s">
        <v>7</v>
      </c>
      <c r="Y2" s="121" t="s">
        <v>106</v>
      </c>
      <c r="Z2" s="121" t="s">
        <v>106</v>
      </c>
      <c r="AA2" s="132" t="s">
        <v>109</v>
      </c>
    </row>
    <row r="3" spans="1:27" s="28" customFormat="1" ht="48.75" hidden="1" customHeight="1">
      <c r="A3" s="19" t="s">
        <v>46</v>
      </c>
      <c r="B3" s="54" t="s">
        <v>77</v>
      </c>
      <c r="C3" s="54" t="s">
        <v>76</v>
      </c>
      <c r="D3" s="55" t="s">
        <v>75</v>
      </c>
      <c r="E3" s="55" t="s">
        <v>79</v>
      </c>
      <c r="F3" s="55" t="s">
        <v>58</v>
      </c>
      <c r="G3" s="54" t="s">
        <v>81</v>
      </c>
      <c r="H3" s="55" t="s">
        <v>78</v>
      </c>
      <c r="I3" s="55" t="s">
        <v>57</v>
      </c>
      <c r="J3" s="55"/>
      <c r="K3" s="55"/>
      <c r="L3" s="56" t="s">
        <v>8</v>
      </c>
      <c r="M3" s="56" t="s">
        <v>8</v>
      </c>
      <c r="N3" s="56" t="s">
        <v>72</v>
      </c>
      <c r="O3" s="56" t="s">
        <v>73</v>
      </c>
      <c r="P3" s="56" t="s">
        <v>60</v>
      </c>
      <c r="Q3" s="55" t="s">
        <v>11</v>
      </c>
      <c r="R3" s="55" t="s">
        <v>61</v>
      </c>
      <c r="S3" s="56" t="s">
        <v>62</v>
      </c>
      <c r="T3" s="56" t="s">
        <v>62</v>
      </c>
      <c r="U3" s="56" t="s">
        <v>62</v>
      </c>
      <c r="V3" s="56" t="s">
        <v>62</v>
      </c>
      <c r="W3" s="56" t="s">
        <v>62</v>
      </c>
      <c r="X3" s="56" t="s">
        <v>10</v>
      </c>
      <c r="Y3" s="55"/>
      <c r="Z3" s="55"/>
    </row>
    <row r="4" spans="1:27" s="27" customFormat="1" ht="15.75" customHeight="1">
      <c r="A4" s="131" t="s">
        <v>108</v>
      </c>
      <c r="B4" s="53">
        <v>0.2</v>
      </c>
      <c r="C4" s="53">
        <v>0.05</v>
      </c>
      <c r="D4" s="53">
        <v>0.15</v>
      </c>
      <c r="E4" s="53">
        <v>0.2</v>
      </c>
      <c r="F4" s="53">
        <v>0.1</v>
      </c>
      <c r="G4" s="53">
        <v>0.2</v>
      </c>
      <c r="H4" s="53">
        <v>0.05</v>
      </c>
      <c r="I4" s="53">
        <v>0.05</v>
      </c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133">
        <f>+SUM(B4:Z4)</f>
        <v>1.0000000000000002</v>
      </c>
    </row>
    <row r="5" spans="1:27" s="29" customFormat="1">
      <c r="A5" s="125" t="str">
        <f>+'5. Variables (datos)'!A5</f>
        <v>Tour guiado cultural</v>
      </c>
      <c r="B5" s="126">
        <f>+'4. Variables (base-100)'!B5*'3. Competitividad'!$B$4</f>
        <v>5</v>
      </c>
      <c r="C5" s="126">
        <f>+'4. Variables (base-100)'!C5*'3. Competitividad'!$C$4</f>
        <v>2</v>
      </c>
      <c r="D5" s="126">
        <f>+'4. Variables (base-100)'!D5*'3. Competitividad'!$D$4</f>
        <v>9</v>
      </c>
      <c r="E5" s="126">
        <f>+'4. Variables (base-100)'!E5*'3. Competitividad'!$E$4</f>
        <v>12</v>
      </c>
      <c r="F5" s="126">
        <f>+'4. Variables (base-100)'!F5*'3. Competitividad'!$F$4</f>
        <v>5</v>
      </c>
      <c r="G5" s="126">
        <f>+'4. Variables (base-100)'!G5*'3. Competitividad'!$G$4</f>
        <v>15</v>
      </c>
      <c r="H5" s="126">
        <f>+'4. Variables (base-100)'!H5*'3. Competitividad'!$H$4</f>
        <v>2.6190476190476195</v>
      </c>
      <c r="I5" s="126">
        <f>+'4. Variables (base-100)'!I5*'3. Competitividad'!$I$4</f>
        <v>5</v>
      </c>
      <c r="J5" s="126" t="e">
        <f>+'4. Variables (base-100)'!J5*'3. Competitividad'!$J$4</f>
        <v>#DIV/0!</v>
      </c>
      <c r="K5" s="126" t="e">
        <f>+'4. Variables (base-100)'!K5*'3. Competitividad'!$K$4</f>
        <v>#DIV/0!</v>
      </c>
      <c r="L5" s="126">
        <f>+'4. Variables (base-100)'!L5*'3. Competitividad'!$L$4</f>
        <v>0</v>
      </c>
      <c r="M5" s="126">
        <f>+'4. Variables (base-100)'!M5*'3. Competitividad'!$M$4</f>
        <v>0</v>
      </c>
      <c r="N5" s="126">
        <f>+'4. Variables (base-100)'!N5*'3. Competitividad'!$N$4</f>
        <v>0</v>
      </c>
      <c r="O5" s="126">
        <f>+'4. Variables (base-100)'!O5*'3. Competitividad'!$O$4</f>
        <v>0</v>
      </c>
      <c r="P5" s="126">
        <f>+'4. Variables (base-100)'!P5*'3. Competitividad'!$P$4</f>
        <v>0</v>
      </c>
      <c r="Q5" s="126">
        <f>+'4. Variables (base-100)'!Q5*'3. Competitividad'!$Q$4</f>
        <v>0</v>
      </c>
      <c r="R5" s="126">
        <f>+'4. Variables (base-100)'!R5*'3. Competitividad'!$R$4</f>
        <v>0</v>
      </c>
      <c r="S5" s="126" t="e">
        <f>+'4. Variables (base-100)'!S5*'3. Competitividad'!S4</f>
        <v>#DIV/0!</v>
      </c>
      <c r="T5" s="126" t="e">
        <f>+'4. Variables (base-100)'!T5*'3. Competitividad'!T4</f>
        <v>#DIV/0!</v>
      </c>
      <c r="U5" s="126" t="e">
        <f>+'4. Variables (base-100)'!U5*'3. Competitividad'!U4</f>
        <v>#DIV/0!</v>
      </c>
      <c r="V5" s="126" t="e">
        <f>+'4. Variables (base-100)'!V5*'3. Competitividad'!V4</f>
        <v>#DIV/0!</v>
      </c>
      <c r="W5" s="126" t="e">
        <f>+'4. Variables (base-100)'!W5*'3. Competitividad'!W4</f>
        <v>#DIV/0!</v>
      </c>
      <c r="X5" s="126">
        <f>+'4. Variables (base-100)'!X5*'3. Competitividad'!$X$4</f>
        <v>0</v>
      </c>
      <c r="Y5" s="126" t="e">
        <f>+'4. Variables (base-100)'!Y5*'3. Competitividad'!$Y$4</f>
        <v>#DIV/0!</v>
      </c>
      <c r="Z5" s="126" t="e">
        <f>+'4. Variables (base-100)'!Z5*'3. Competitividad'!$Z$4</f>
        <v>#DIV/0!</v>
      </c>
      <c r="AA5" s="134">
        <f>+SUMIF(B5:Z5,"&gt;0")</f>
        <v>55.61904761904762</v>
      </c>
    </row>
    <row r="6" spans="1:27" s="29" customFormat="1">
      <c r="A6" s="125" t="str">
        <f>+'5. Variables (datos)'!A6</f>
        <v>Tmo Cultural y Mitad del Mundo  - Indep</v>
      </c>
      <c r="B6" s="126">
        <f>+'4. Variables (base-100)'!B6*'3. Competitividad'!$B$4</f>
        <v>10</v>
      </c>
      <c r="C6" s="126">
        <f>+'4. Variables (base-100)'!C6*'3. Competitividad'!$C$4</f>
        <v>1</v>
      </c>
      <c r="D6" s="126">
        <f>+'4. Variables (base-100)'!D6*'3. Competitividad'!$D$4</f>
        <v>15</v>
      </c>
      <c r="E6" s="126">
        <f>+'4. Variables (base-100)'!E6*'3. Competitividad'!$E$4</f>
        <v>16</v>
      </c>
      <c r="F6" s="126">
        <f>+'4. Variables (base-100)'!F6*'3. Competitividad'!$F$4</f>
        <v>5</v>
      </c>
      <c r="G6" s="126">
        <f>+'4. Variables (base-100)'!G6*'3. Competitividad'!$G$4</f>
        <v>20</v>
      </c>
      <c r="H6" s="126">
        <f>+'4. Variables (base-100)'!H6*'3. Competitividad'!$H$4</f>
        <v>2.6190476190476195</v>
      </c>
      <c r="I6" s="126">
        <f>+'4. Variables (base-100)'!I6*'3. Competitividad'!$I$4</f>
        <v>5</v>
      </c>
      <c r="J6" s="126" t="e">
        <f>+'4. Variables (base-100)'!J6*'3. Competitividad'!$J$4</f>
        <v>#DIV/0!</v>
      </c>
      <c r="K6" s="126" t="e">
        <f>+'4. Variables (base-100)'!K6*'3. Competitividad'!$K$4</f>
        <v>#DIV/0!</v>
      </c>
      <c r="L6" s="126">
        <f>+'4. Variables (base-100)'!L6*'3. Competitividad'!$L$4</f>
        <v>0</v>
      </c>
      <c r="M6" s="126">
        <f>+'4. Variables (base-100)'!M6*'3. Competitividad'!$M$4</f>
        <v>0</v>
      </c>
      <c r="N6" s="126">
        <f>+'4. Variables (base-100)'!N6*'3. Competitividad'!$N$4</f>
        <v>0</v>
      </c>
      <c r="O6" s="126">
        <f>+'4. Variables (base-100)'!O6*'3. Competitividad'!$O$4</f>
        <v>0</v>
      </c>
      <c r="P6" s="126">
        <f>+'4. Variables (base-100)'!P6*'3. Competitividad'!$P$4</f>
        <v>0</v>
      </c>
      <c r="Q6" s="126">
        <f>+'4. Variables (base-100)'!Q6*'3. Competitividad'!$Q$4</f>
        <v>0</v>
      </c>
      <c r="R6" s="126">
        <f>+'4. Variables (base-100)'!R6*'3. Competitividad'!$R$4</f>
        <v>0</v>
      </c>
      <c r="S6" s="126" t="e">
        <f>+'4. Variables (base-100)'!S6*'3. Competitividad'!S5</f>
        <v>#DIV/0!</v>
      </c>
      <c r="T6" s="126" t="e">
        <f>+'4. Variables (base-100)'!T6*'3. Competitividad'!T5</f>
        <v>#DIV/0!</v>
      </c>
      <c r="U6" s="126" t="e">
        <f>+'4. Variables (base-100)'!U6*'3. Competitividad'!U5</f>
        <v>#DIV/0!</v>
      </c>
      <c r="V6" s="126" t="e">
        <f>+'4. Variables (base-100)'!V6*'3. Competitividad'!V5</f>
        <v>#DIV/0!</v>
      </c>
      <c r="W6" s="126" t="e">
        <f>+'4. Variables (base-100)'!W6*'3. Competitividad'!W5</f>
        <v>#DIV/0!</v>
      </c>
      <c r="X6" s="126">
        <f>+'4. Variables (base-100)'!X6*'3. Competitividad'!$X$4</f>
        <v>0</v>
      </c>
      <c r="Y6" s="126" t="e">
        <f>+'4. Variables (base-100)'!Y6*'3. Competitividad'!$Y$4</f>
        <v>#DIV/0!</v>
      </c>
      <c r="Z6" s="126" t="e">
        <f>+'4. Variables (base-100)'!Z6*'3. Competitividad'!$Z$4</f>
        <v>#DIV/0!</v>
      </c>
      <c r="AA6" s="134">
        <f>+SUMIF(B6:Z6,"&gt;0")</f>
        <v>74.61904761904762</v>
      </c>
    </row>
    <row r="7" spans="1:27" s="29" customFormat="1">
      <c r="A7" s="125" t="str">
        <f>+'5. Variables (datos)'!A7</f>
        <v>Tmo Cultural y Mitad del Mundo  - Paquete</v>
      </c>
      <c r="B7" s="126">
        <f>+'4. Variables (base-100)'!B7*'3. Competitividad'!$B$4</f>
        <v>20</v>
      </c>
      <c r="C7" s="126">
        <f>+'4. Variables (base-100)'!C7*'3. Competitividad'!$C$4</f>
        <v>3</v>
      </c>
      <c r="D7" s="126">
        <f>+'4. Variables (base-100)'!D7*'3. Competitividad'!$D$4</f>
        <v>15</v>
      </c>
      <c r="E7" s="126">
        <f>+'4. Variables (base-100)'!E7*'3. Competitividad'!$E$4</f>
        <v>20</v>
      </c>
      <c r="F7" s="126">
        <f>+'4. Variables (base-100)'!F7*'3. Competitividad'!$F$4</f>
        <v>10</v>
      </c>
      <c r="G7" s="126">
        <f>+'4. Variables (base-100)'!G7*'3. Competitividad'!$G$4</f>
        <v>10</v>
      </c>
      <c r="H7" s="126">
        <f>+'4. Variables (base-100)'!H7*'3. Competitividad'!$H$4</f>
        <v>2.6190476190476195</v>
      </c>
      <c r="I7" s="126">
        <f>+'4. Variables (base-100)'!I7*'3. Competitividad'!$I$4</f>
        <v>5</v>
      </c>
      <c r="J7" s="126" t="e">
        <f>+'4. Variables (base-100)'!J7*'3. Competitividad'!$J$4</f>
        <v>#DIV/0!</v>
      </c>
      <c r="K7" s="126" t="e">
        <f>+'4. Variables (base-100)'!K7*'3. Competitividad'!$K$4</f>
        <v>#DIV/0!</v>
      </c>
      <c r="L7" s="126">
        <f>+'4. Variables (base-100)'!L7*'3. Competitividad'!$L$4</f>
        <v>0</v>
      </c>
      <c r="M7" s="126">
        <f>+'4. Variables (base-100)'!M7*'3. Competitividad'!$M$4</f>
        <v>0</v>
      </c>
      <c r="N7" s="126">
        <f>+'4. Variables (base-100)'!N7*'3. Competitividad'!$N$4</f>
        <v>0</v>
      </c>
      <c r="O7" s="126">
        <f>+'4. Variables (base-100)'!O7*'3. Competitividad'!$O$4</f>
        <v>0</v>
      </c>
      <c r="P7" s="126">
        <f>+'4. Variables (base-100)'!P7*'3. Competitividad'!$P$4</f>
        <v>0</v>
      </c>
      <c r="Q7" s="126">
        <f>+'4. Variables (base-100)'!Q7*'3. Competitividad'!$Q$4</f>
        <v>0</v>
      </c>
      <c r="R7" s="126">
        <f>+'4. Variables (base-100)'!R7*'3. Competitividad'!$R$4</f>
        <v>0</v>
      </c>
      <c r="S7" s="126" t="e">
        <f>+'4. Variables (base-100)'!S7*'3. Competitividad'!S6</f>
        <v>#DIV/0!</v>
      </c>
      <c r="T7" s="126" t="e">
        <f>+'4. Variables (base-100)'!T7*'3. Competitividad'!T6</f>
        <v>#DIV/0!</v>
      </c>
      <c r="U7" s="126" t="e">
        <f>+'4. Variables (base-100)'!U7*'3. Competitividad'!U6</f>
        <v>#DIV/0!</v>
      </c>
      <c r="V7" s="126" t="e">
        <f>+'4. Variables (base-100)'!V7*'3. Competitividad'!V6</f>
        <v>#DIV/0!</v>
      </c>
      <c r="W7" s="126" t="e">
        <f>+'4. Variables (base-100)'!W7*'3. Competitividad'!W6</f>
        <v>#DIV/0!</v>
      </c>
      <c r="X7" s="126">
        <f>+'4. Variables (base-100)'!X7*'3. Competitividad'!$X$4</f>
        <v>0</v>
      </c>
      <c r="Y7" s="126" t="e">
        <f>+'4. Variables (base-100)'!Y7*'3. Competitividad'!$Y$4</f>
        <v>#DIV/0!</v>
      </c>
      <c r="Z7" s="126" t="e">
        <f>+'4. Variables (base-100)'!Z7*'3. Competitividad'!$Z$4</f>
        <v>#DIV/0!</v>
      </c>
      <c r="AA7" s="134">
        <f>+SUMIF(B7:Z7,"&gt;0")</f>
        <v>85.61904761904762</v>
      </c>
    </row>
    <row r="8" spans="1:27" s="29" customFormat="1">
      <c r="A8" s="125" t="str">
        <f>+'5. Variables (datos)'!A8</f>
        <v xml:space="preserve">Aventura </v>
      </c>
      <c r="B8" s="126">
        <f>+'4. Variables (base-100)'!B8*'3. Competitividad'!$B$4</f>
        <v>5</v>
      </c>
      <c r="C8" s="126">
        <f>+'4. Variables (base-100)'!C8*'3. Competitividad'!$C$4</f>
        <v>4</v>
      </c>
      <c r="D8" s="126">
        <f>+'4. Variables (base-100)'!D8*'3. Competitividad'!$D$4</f>
        <v>3</v>
      </c>
      <c r="E8" s="126">
        <f>+'4. Variables (base-100)'!E8*'3. Competitividad'!$E$4</f>
        <v>8</v>
      </c>
      <c r="F8" s="126">
        <f>+'4. Variables (base-100)'!F8*'3. Competitividad'!$F$4</f>
        <v>2.5</v>
      </c>
      <c r="G8" s="126">
        <f>+'4. Variables (base-100)'!G8*'3. Competitividad'!$G$4</f>
        <v>5</v>
      </c>
      <c r="H8" s="126">
        <f>+'4. Variables (base-100)'!H8*'3. Competitividad'!$H$4</f>
        <v>1.6666666666666665</v>
      </c>
      <c r="I8" s="126">
        <f>+'4. Variables (base-100)'!I8*'3. Competitividad'!$I$4</f>
        <v>0.47348484848484845</v>
      </c>
      <c r="J8" s="126" t="e">
        <f>+'4. Variables (base-100)'!J8*'3. Competitividad'!$J$4</f>
        <v>#DIV/0!</v>
      </c>
      <c r="K8" s="126" t="e">
        <f>+'4. Variables (base-100)'!K8*'3. Competitividad'!$K$4</f>
        <v>#DIV/0!</v>
      </c>
      <c r="L8" s="126">
        <f>+'4. Variables (base-100)'!L8*'3. Competitividad'!$L$4</f>
        <v>0</v>
      </c>
      <c r="M8" s="126">
        <f>+'4. Variables (base-100)'!M8*'3. Competitividad'!$M$4</f>
        <v>0</v>
      </c>
      <c r="N8" s="126">
        <f>+'4. Variables (base-100)'!N8*'3. Competitividad'!$N$4</f>
        <v>0</v>
      </c>
      <c r="O8" s="126">
        <f>+'4. Variables (base-100)'!O8*'3. Competitividad'!$O$4</f>
        <v>0</v>
      </c>
      <c r="P8" s="126">
        <f>+'4. Variables (base-100)'!P8*'3. Competitividad'!$P$4</f>
        <v>0</v>
      </c>
      <c r="Q8" s="126">
        <f>+'4. Variables (base-100)'!Q8*'3. Competitividad'!$Q$4</f>
        <v>0</v>
      </c>
      <c r="R8" s="126">
        <f>+'4. Variables (base-100)'!R8*'3. Competitividad'!$R$4</f>
        <v>0</v>
      </c>
      <c r="S8" s="126" t="e">
        <f>+'4. Variables (base-100)'!S8*'3. Competitividad'!S7</f>
        <v>#DIV/0!</v>
      </c>
      <c r="T8" s="126" t="e">
        <f>+'4. Variables (base-100)'!T8*'3. Competitividad'!T7</f>
        <v>#DIV/0!</v>
      </c>
      <c r="U8" s="126" t="e">
        <f>+'4. Variables (base-100)'!U8*'3. Competitividad'!U7</f>
        <v>#DIV/0!</v>
      </c>
      <c r="V8" s="126" t="e">
        <f>+'4. Variables (base-100)'!V8*'3. Competitividad'!V7</f>
        <v>#DIV/0!</v>
      </c>
      <c r="W8" s="126" t="e">
        <f>+'4. Variables (base-100)'!W8*'3. Competitividad'!W7</f>
        <v>#DIV/0!</v>
      </c>
      <c r="X8" s="126">
        <f>+'4. Variables (base-100)'!X8*'3. Competitividad'!$X$4</f>
        <v>0</v>
      </c>
      <c r="Y8" s="126" t="e">
        <f>+'4. Variables (base-100)'!Y8*'3. Competitividad'!$Y$4</f>
        <v>#DIV/0!</v>
      </c>
      <c r="Z8" s="126" t="e">
        <f>+'4. Variables (base-100)'!Z8*'3. Competitividad'!$Z$4</f>
        <v>#DIV/0!</v>
      </c>
      <c r="AA8" s="134">
        <f t="shared" ref="AA8:AA19" si="0">+SUMIF(B8:Z8,"&gt;0")</f>
        <v>29.640151515151516</v>
      </c>
    </row>
    <row r="9" spans="1:27" s="29" customFormat="1">
      <c r="A9" s="125" t="str">
        <f>+'5. Variables (datos)'!A9</f>
        <v xml:space="preserve">Naturaleza </v>
      </c>
      <c r="B9" s="126">
        <f>+'4. Variables (base-100)'!B9*'3. Competitividad'!$B$4</f>
        <v>5</v>
      </c>
      <c r="C9" s="126">
        <f>+'4. Variables (base-100)'!C9*'3. Competitividad'!$C$4</f>
        <v>5</v>
      </c>
      <c r="D9" s="126">
        <f>+'4. Variables (base-100)'!D9*'3. Competitividad'!$D$4</f>
        <v>9</v>
      </c>
      <c r="E9" s="126">
        <f>+'4. Variables (base-100)'!E9*'3. Competitividad'!$E$4</f>
        <v>8</v>
      </c>
      <c r="F9" s="126">
        <f>+'4. Variables (base-100)'!F9*'3. Competitividad'!$F$4</f>
        <v>2.5</v>
      </c>
      <c r="G9" s="126">
        <f>+'4. Variables (base-100)'!G9*'3. Competitividad'!$G$4</f>
        <v>5</v>
      </c>
      <c r="H9" s="126">
        <f>+'4. Variables (base-100)'!H9*'3. Competitividad'!$H$4</f>
        <v>1.1904761904761905</v>
      </c>
      <c r="I9" s="126">
        <f>+'4. Variables (base-100)'!I9*'3. Competitividad'!$I$4</f>
        <v>0.41666666666666663</v>
      </c>
      <c r="J9" s="126" t="e">
        <f>+'4. Variables (base-100)'!J9*'3. Competitividad'!$J$4</f>
        <v>#DIV/0!</v>
      </c>
      <c r="K9" s="126" t="e">
        <f>+'4. Variables (base-100)'!K9*'3. Competitividad'!$K$4</f>
        <v>#DIV/0!</v>
      </c>
      <c r="L9" s="126">
        <f>+'4. Variables (base-100)'!L9*'3. Competitividad'!$L$4</f>
        <v>0</v>
      </c>
      <c r="M9" s="126">
        <f>+'4. Variables (base-100)'!M9*'3. Competitividad'!$M$4</f>
        <v>0</v>
      </c>
      <c r="N9" s="126">
        <f>+'4. Variables (base-100)'!N9*'3. Competitividad'!$N$4</f>
        <v>0</v>
      </c>
      <c r="O9" s="126">
        <f>+'4. Variables (base-100)'!O9*'3. Competitividad'!$O$4</f>
        <v>0</v>
      </c>
      <c r="P9" s="126">
        <f>+'4. Variables (base-100)'!P9*'3. Competitividad'!$P$4</f>
        <v>0</v>
      </c>
      <c r="Q9" s="126">
        <f>+'4. Variables (base-100)'!Q9*'3. Competitividad'!$Q$4</f>
        <v>0</v>
      </c>
      <c r="R9" s="126">
        <f>+'4. Variables (base-100)'!R9*'3. Competitividad'!$R$4</f>
        <v>0</v>
      </c>
      <c r="S9" s="126" t="e">
        <f>+'4. Variables (base-100)'!S9*'3. Competitividad'!S8</f>
        <v>#DIV/0!</v>
      </c>
      <c r="T9" s="126" t="e">
        <f>+'4. Variables (base-100)'!T9*'3. Competitividad'!T8</f>
        <v>#DIV/0!</v>
      </c>
      <c r="U9" s="126" t="e">
        <f>+'4. Variables (base-100)'!U9*'3. Competitividad'!U8</f>
        <v>#DIV/0!</v>
      </c>
      <c r="V9" s="126" t="e">
        <f>+'4. Variables (base-100)'!V9*'3. Competitividad'!V8</f>
        <v>#DIV/0!</v>
      </c>
      <c r="W9" s="126" t="e">
        <f>+'4. Variables (base-100)'!W9*'3. Competitividad'!W8</f>
        <v>#DIV/0!</v>
      </c>
      <c r="X9" s="126">
        <f>+'4. Variables (base-100)'!X9*'3. Competitividad'!$X$4</f>
        <v>0</v>
      </c>
      <c r="Y9" s="126" t="e">
        <f>+'4. Variables (base-100)'!Y9*'3. Competitividad'!$Y$4</f>
        <v>#DIV/0!</v>
      </c>
      <c r="Z9" s="126" t="e">
        <f>+'4. Variables (base-100)'!Z9*'3. Competitividad'!$Z$4</f>
        <v>#DIV/0!</v>
      </c>
      <c r="AA9" s="134">
        <f t="shared" si="0"/>
        <v>36.107142857142854</v>
      </c>
    </row>
    <row r="10" spans="1:27" s="29" customFormat="1">
      <c r="A10" s="125" t="str">
        <f>+'5. Variables (datos)'!A10</f>
        <v>Termas &amp; Wellness</v>
      </c>
      <c r="B10" s="126">
        <f>+'4. Variables (base-100)'!B10*'3. Competitividad'!$B$4</f>
        <v>5</v>
      </c>
      <c r="C10" s="126">
        <f>+'4. Variables (base-100)'!C10*'3. Competitividad'!$C$4</f>
        <v>2</v>
      </c>
      <c r="D10" s="126">
        <f>+'4. Variables (base-100)'!D10*'3. Competitividad'!$D$4</f>
        <v>0</v>
      </c>
      <c r="E10" s="126">
        <f>+'4. Variables (base-100)'!E10*'3. Competitividad'!$E$4</f>
        <v>8</v>
      </c>
      <c r="F10" s="126">
        <f>+'4. Variables (base-100)'!F10*'3. Competitividad'!$F$4</f>
        <v>2.5</v>
      </c>
      <c r="G10" s="126">
        <f>+'4. Variables (base-100)'!G10*'3. Competitividad'!$G$4</f>
        <v>10</v>
      </c>
      <c r="H10" s="126">
        <f>+'4. Variables (base-100)'!H10*'3. Competitividad'!$H$4</f>
        <v>0</v>
      </c>
      <c r="I10" s="126">
        <f>+'4. Variables (base-100)'!I10*'3. Competitividad'!$I$4</f>
        <v>0</v>
      </c>
      <c r="J10" s="126" t="e">
        <f>+'4. Variables (base-100)'!J10*'3. Competitividad'!$J$4</f>
        <v>#DIV/0!</v>
      </c>
      <c r="K10" s="126" t="e">
        <f>+'4. Variables (base-100)'!K10*'3. Competitividad'!$K$4</f>
        <v>#DIV/0!</v>
      </c>
      <c r="L10" s="126">
        <f>+'4. Variables (base-100)'!L10*'3. Competitividad'!$L$4</f>
        <v>0</v>
      </c>
      <c r="M10" s="126">
        <f>+'4. Variables (base-100)'!M10*'3. Competitividad'!$M$4</f>
        <v>0</v>
      </c>
      <c r="N10" s="126">
        <f>+'4. Variables (base-100)'!N10*'3. Competitividad'!$N$4</f>
        <v>0</v>
      </c>
      <c r="O10" s="126">
        <f>+'4. Variables (base-100)'!O10*'3. Competitividad'!$O$4</f>
        <v>0</v>
      </c>
      <c r="P10" s="126">
        <f>+'4. Variables (base-100)'!P10*'3. Competitividad'!$P$4</f>
        <v>0</v>
      </c>
      <c r="Q10" s="126">
        <f>+'4. Variables (base-100)'!Q10*'3. Competitividad'!$Q$4</f>
        <v>0</v>
      </c>
      <c r="R10" s="126">
        <f>+'4. Variables (base-100)'!R10*'3. Competitividad'!$R$4</f>
        <v>0</v>
      </c>
      <c r="S10" s="126" t="e">
        <f>+'4. Variables (base-100)'!S10*'3. Competitividad'!S9</f>
        <v>#DIV/0!</v>
      </c>
      <c r="T10" s="126" t="e">
        <f>+'4. Variables (base-100)'!T10*'3. Competitividad'!T9</f>
        <v>#DIV/0!</v>
      </c>
      <c r="U10" s="126" t="e">
        <f>+'4. Variables (base-100)'!U10*'3. Competitividad'!U9</f>
        <v>#DIV/0!</v>
      </c>
      <c r="V10" s="126" t="e">
        <f>+'4. Variables (base-100)'!V10*'3. Competitividad'!V9</f>
        <v>#DIV/0!</v>
      </c>
      <c r="W10" s="126" t="e">
        <f>+'4. Variables (base-100)'!W10*'3. Competitividad'!W9</f>
        <v>#DIV/0!</v>
      </c>
      <c r="X10" s="126">
        <f>+'4. Variables (base-100)'!X10*'3. Competitividad'!$X$4</f>
        <v>0</v>
      </c>
      <c r="Y10" s="126" t="e">
        <f>+'4. Variables (base-100)'!Y10*'3. Competitividad'!$Y$4</f>
        <v>#DIV/0!</v>
      </c>
      <c r="Z10" s="126" t="e">
        <f>+'4. Variables (base-100)'!Z10*'3. Competitividad'!$Z$4</f>
        <v>#DIV/0!</v>
      </c>
      <c r="AA10" s="134">
        <f t="shared" si="0"/>
        <v>27.5</v>
      </c>
    </row>
    <row r="11" spans="1:27" s="29" customFormat="1">
      <c r="A11" s="125" t="str">
        <f>+'5. Variables (datos)'!A11</f>
        <v>Turismo de reuniones</v>
      </c>
      <c r="B11" s="126">
        <f>+'4. Variables (base-100)'!B11*'3. Competitividad'!$B$4</f>
        <v>10</v>
      </c>
      <c r="C11" s="126">
        <f>+'4. Variables (base-100)'!C11*'3. Competitividad'!$C$4</f>
        <v>4</v>
      </c>
      <c r="D11" s="126">
        <f>+'4. Variables (base-100)'!D11*'3. Competitividad'!$D$4</f>
        <v>3</v>
      </c>
      <c r="E11" s="126">
        <f>+'4. Variables (base-100)'!E11*'3. Competitividad'!$E$4</f>
        <v>12</v>
      </c>
      <c r="F11" s="126">
        <f>+'4. Variables (base-100)'!F11*'3. Competitividad'!$F$4</f>
        <v>5</v>
      </c>
      <c r="G11" s="126">
        <f>+'4. Variables (base-100)'!G11*'3. Competitividad'!$G$4</f>
        <v>15</v>
      </c>
      <c r="H11" s="126">
        <f>+'4. Variables (base-100)'!H11*'3. Competitividad'!$H$4</f>
        <v>0.23809523809523811</v>
      </c>
      <c r="I11" s="126">
        <f>+'4. Variables (base-100)'!I11*'3. Competitividad'!$I$4</f>
        <v>0</v>
      </c>
      <c r="J11" s="126" t="e">
        <f>+'4. Variables (base-100)'!J11*'3. Competitividad'!$J$4</f>
        <v>#DIV/0!</v>
      </c>
      <c r="K11" s="126" t="e">
        <f>+'4. Variables (base-100)'!K11*'3. Competitividad'!$K$4</f>
        <v>#DIV/0!</v>
      </c>
      <c r="L11" s="126">
        <f>+'4. Variables (base-100)'!L11*'3. Competitividad'!$L$4</f>
        <v>0</v>
      </c>
      <c r="M11" s="126">
        <f>+'4. Variables (base-100)'!M11*'3. Competitividad'!$M$4</f>
        <v>0</v>
      </c>
      <c r="N11" s="126">
        <f>+'4. Variables (base-100)'!N11*'3. Competitividad'!$N$4</f>
        <v>0</v>
      </c>
      <c r="O11" s="126">
        <f>+'4. Variables (base-100)'!O11*'3. Competitividad'!$O$4</f>
        <v>0</v>
      </c>
      <c r="P11" s="126">
        <f>+'4. Variables (base-100)'!P11*'3. Competitividad'!$P$4</f>
        <v>0</v>
      </c>
      <c r="Q11" s="126">
        <f>+'4. Variables (base-100)'!Q11*'3. Competitividad'!$Q$4</f>
        <v>0</v>
      </c>
      <c r="R11" s="126">
        <f>+'4. Variables (base-100)'!R11*'3. Competitividad'!$R$4</f>
        <v>0</v>
      </c>
      <c r="S11" s="126" t="e">
        <f>+'4. Variables (base-100)'!S11*'3. Competitividad'!S10</f>
        <v>#DIV/0!</v>
      </c>
      <c r="T11" s="126" t="e">
        <f>+'4. Variables (base-100)'!T11*'3. Competitividad'!T10</f>
        <v>#DIV/0!</v>
      </c>
      <c r="U11" s="126" t="e">
        <f>+'4. Variables (base-100)'!U11*'3. Competitividad'!U10</f>
        <v>#DIV/0!</v>
      </c>
      <c r="V11" s="126" t="e">
        <f>+'4. Variables (base-100)'!V11*'3. Competitividad'!V10</f>
        <v>#DIV/0!</v>
      </c>
      <c r="W11" s="126" t="e">
        <f>+'4. Variables (base-100)'!W11*'3. Competitividad'!W10</f>
        <v>#DIV/0!</v>
      </c>
      <c r="X11" s="126">
        <f>+'4. Variables (base-100)'!X11*'3. Competitividad'!$X$4</f>
        <v>0</v>
      </c>
      <c r="Y11" s="126" t="e">
        <f>+'4. Variables (base-100)'!Y11*'3. Competitividad'!$Y$4</f>
        <v>#DIV/0!</v>
      </c>
      <c r="Z11" s="126" t="e">
        <f>+'4. Variables (base-100)'!Z11*'3. Competitividad'!$Z$4</f>
        <v>#DIV/0!</v>
      </c>
      <c r="AA11" s="134">
        <f t="shared" si="0"/>
        <v>49.238095238095241</v>
      </c>
    </row>
    <row r="12" spans="1:27" s="29" customFormat="1">
      <c r="A12" s="125" t="str">
        <f>+'5. Variables (datos)'!A12</f>
        <v>Incentivos</v>
      </c>
      <c r="B12" s="126">
        <f>+'4. Variables (base-100)'!B12*'3. Competitividad'!$B$4</f>
        <v>5</v>
      </c>
      <c r="C12" s="126">
        <f>+'4. Variables (base-100)'!C12*'3. Competitividad'!$C$4</f>
        <v>5</v>
      </c>
      <c r="D12" s="126">
        <f>+'4. Variables (base-100)'!D12*'3. Competitividad'!$D$4</f>
        <v>3</v>
      </c>
      <c r="E12" s="126">
        <f>+'4. Variables (base-100)'!E12*'3. Competitividad'!$E$4</f>
        <v>12</v>
      </c>
      <c r="F12" s="126">
        <f>+'4. Variables (base-100)'!F12*'3. Competitividad'!$F$4</f>
        <v>0</v>
      </c>
      <c r="G12" s="126">
        <f>+'4. Variables (base-100)'!G12*'3. Competitividad'!$G$4</f>
        <v>15</v>
      </c>
      <c r="H12" s="126">
        <f>+'4. Variables (base-100)'!H12*'3. Competitividad'!$H$4</f>
        <v>0.23809523809523811</v>
      </c>
      <c r="I12" s="126">
        <f>+'4. Variables (base-100)'!I12*'3. Competitividad'!$I$4</f>
        <v>0</v>
      </c>
      <c r="J12" s="126" t="e">
        <f>+'4. Variables (base-100)'!J12*'3. Competitividad'!$J$4</f>
        <v>#DIV/0!</v>
      </c>
      <c r="K12" s="126" t="e">
        <f>+'4. Variables (base-100)'!K12*'3. Competitividad'!$K$4</f>
        <v>#DIV/0!</v>
      </c>
      <c r="L12" s="126">
        <f>+'4. Variables (base-100)'!L12*'3. Competitividad'!$L$4</f>
        <v>0</v>
      </c>
      <c r="M12" s="126">
        <f>+'4. Variables (base-100)'!M12*'3. Competitividad'!$M$4</f>
        <v>0</v>
      </c>
      <c r="N12" s="126">
        <f>+'4. Variables (base-100)'!N12*'3. Competitividad'!$N$4</f>
        <v>0</v>
      </c>
      <c r="O12" s="126">
        <f>+'4. Variables (base-100)'!O12*'3. Competitividad'!$O$4</f>
        <v>0</v>
      </c>
      <c r="P12" s="126">
        <f>+'4. Variables (base-100)'!P12*'3. Competitividad'!$P$4</f>
        <v>0</v>
      </c>
      <c r="Q12" s="126">
        <f>+'4. Variables (base-100)'!Q12*'3. Competitividad'!$Q$4</f>
        <v>0</v>
      </c>
      <c r="R12" s="126">
        <f>+'4. Variables (base-100)'!R12*'3. Competitividad'!$R$4</f>
        <v>0</v>
      </c>
      <c r="S12" s="126" t="e">
        <f>+'4. Variables (base-100)'!S12*'3. Competitividad'!S11</f>
        <v>#DIV/0!</v>
      </c>
      <c r="T12" s="126" t="e">
        <f>+'4. Variables (base-100)'!T12*'3. Competitividad'!T11</f>
        <v>#DIV/0!</v>
      </c>
      <c r="U12" s="126" t="e">
        <f>+'4. Variables (base-100)'!U12*'3. Competitividad'!U11</f>
        <v>#DIV/0!</v>
      </c>
      <c r="V12" s="126" t="e">
        <f>+'4. Variables (base-100)'!V12*'3. Competitividad'!V11</f>
        <v>#DIV/0!</v>
      </c>
      <c r="W12" s="126" t="e">
        <f>+'4. Variables (base-100)'!W12*'3. Competitividad'!W11</f>
        <v>#DIV/0!</v>
      </c>
      <c r="X12" s="126">
        <f>+'4. Variables (base-100)'!X12*'3. Competitividad'!$X$4</f>
        <v>0</v>
      </c>
      <c r="Y12" s="126" t="e">
        <f>+'4. Variables (base-100)'!Y12*'3. Competitividad'!$Y$4</f>
        <v>#DIV/0!</v>
      </c>
      <c r="Z12" s="126" t="e">
        <f>+'4. Variables (base-100)'!Z12*'3. Competitividad'!$Z$4</f>
        <v>#DIV/0!</v>
      </c>
      <c r="AA12" s="134">
        <f t="shared" si="0"/>
        <v>40.238095238095241</v>
      </c>
    </row>
    <row r="13" spans="1:27" s="46" customFormat="1">
      <c r="A13" s="125" t="str">
        <f>+'5. Variables (datos)'!A13</f>
        <v>City break</v>
      </c>
      <c r="B13" s="126">
        <f>+'4. Variables (base-100)'!B13*'3. Competitividad'!$B$4</f>
        <v>15</v>
      </c>
      <c r="C13" s="126">
        <f>+'4. Variables (base-100)'!C13*'3. Competitividad'!$C$4</f>
        <v>2</v>
      </c>
      <c r="D13" s="126">
        <f>+'4. Variables (base-100)'!D13*'3. Competitividad'!$D$4</f>
        <v>15</v>
      </c>
      <c r="E13" s="126">
        <f>+'4. Variables (base-100)'!E13*'3. Competitividad'!$E$4</f>
        <v>16</v>
      </c>
      <c r="F13" s="126">
        <f>+'4. Variables (base-100)'!F13*'3. Competitividad'!$F$4</f>
        <v>5</v>
      </c>
      <c r="G13" s="126">
        <f>+'4. Variables (base-100)'!G13*'3. Competitividad'!$G$4</f>
        <v>15</v>
      </c>
      <c r="H13" s="126">
        <f>+'4. Variables (base-100)'!H13*'3. Competitividad'!$H$4</f>
        <v>2.6190476190476195</v>
      </c>
      <c r="I13" s="126">
        <f>+'4. Variables (base-100)'!I13*'3. Competitividad'!$I$4</f>
        <v>5</v>
      </c>
      <c r="J13" s="126" t="e">
        <f>+'4. Variables (base-100)'!J13*'3. Competitividad'!$J$4</f>
        <v>#DIV/0!</v>
      </c>
      <c r="K13" s="126" t="e">
        <f>+'4. Variables (base-100)'!K13*'3. Competitividad'!$K$4</f>
        <v>#DIV/0!</v>
      </c>
      <c r="L13" s="126">
        <f>+'4. Variables (base-100)'!L13*'3. Competitividad'!$L$4</f>
        <v>0</v>
      </c>
      <c r="M13" s="126">
        <f>+'4. Variables (base-100)'!M13*'3. Competitividad'!$M$4</f>
        <v>0</v>
      </c>
      <c r="N13" s="126">
        <f>+'4. Variables (base-100)'!N13*'3. Competitividad'!$N$4</f>
        <v>0</v>
      </c>
      <c r="O13" s="126">
        <f>+'4. Variables (base-100)'!O13*'3. Competitividad'!$O$4</f>
        <v>0</v>
      </c>
      <c r="P13" s="126">
        <f>+'4. Variables (base-100)'!P13*'3. Competitividad'!$P$4</f>
        <v>0</v>
      </c>
      <c r="Q13" s="126">
        <f>+'4. Variables (base-100)'!Q13*'3. Competitividad'!$Q$4</f>
        <v>0</v>
      </c>
      <c r="R13" s="126">
        <f>+'4. Variables (base-100)'!R13*'3. Competitividad'!$R$4</f>
        <v>0</v>
      </c>
      <c r="S13" s="126" t="e">
        <f>+'4. Variables (base-100)'!S13*'3. Competitividad'!S12</f>
        <v>#DIV/0!</v>
      </c>
      <c r="T13" s="126" t="e">
        <f>+'4. Variables (base-100)'!T13*'3. Competitividad'!T12</f>
        <v>#DIV/0!</v>
      </c>
      <c r="U13" s="126" t="e">
        <f>+'4. Variables (base-100)'!U13*'3. Competitividad'!U12</f>
        <v>#DIV/0!</v>
      </c>
      <c r="V13" s="126" t="e">
        <f>+'4. Variables (base-100)'!V13*'3. Competitividad'!V12</f>
        <v>#DIV/0!</v>
      </c>
      <c r="W13" s="126" t="e">
        <f>+'4. Variables (base-100)'!W13*'3. Competitividad'!W12</f>
        <v>#DIV/0!</v>
      </c>
      <c r="X13" s="126">
        <f>+'4. Variables (base-100)'!X13*'3. Competitividad'!$X$4</f>
        <v>0</v>
      </c>
      <c r="Y13" s="126" t="e">
        <f>+'4. Variables (base-100)'!Y13*'3. Competitividad'!$Y$4</f>
        <v>#DIV/0!</v>
      </c>
      <c r="Z13" s="126" t="e">
        <f>+'4. Variables (base-100)'!Z13*'3. Competitividad'!$Z$4</f>
        <v>#DIV/0!</v>
      </c>
      <c r="AA13" s="134">
        <f t="shared" si="0"/>
        <v>75.61904761904762</v>
      </c>
    </row>
    <row r="14" spans="1:27" s="29" customFormat="1">
      <c r="A14" s="125" t="str">
        <f>+'5. Variables (datos)'!A14</f>
        <v>Gastronomía</v>
      </c>
      <c r="B14" s="126">
        <f>+'4. Variables (base-100)'!B14*'3. Competitividad'!$B$4</f>
        <v>10</v>
      </c>
      <c r="C14" s="126">
        <f>+'4. Variables (base-100)'!C14*'3. Competitividad'!$C$4</f>
        <v>3</v>
      </c>
      <c r="D14" s="126">
        <f>+'4. Variables (base-100)'!D14*'3. Competitividad'!$D$4</f>
        <v>9</v>
      </c>
      <c r="E14" s="126">
        <f>+'4. Variables (base-100)'!E14*'3. Competitividad'!$E$4</f>
        <v>8</v>
      </c>
      <c r="F14" s="126">
        <f>+'4. Variables (base-100)'!F14*'3. Competitividad'!$F$4</f>
        <v>5</v>
      </c>
      <c r="G14" s="126">
        <f>+'4. Variables (base-100)'!G14*'3. Competitividad'!$G$4</f>
        <v>15</v>
      </c>
      <c r="H14" s="126">
        <f>+'4. Variables (base-100)'!H14*'3. Competitividad'!$H$4</f>
        <v>5</v>
      </c>
      <c r="I14" s="126">
        <f>+'4. Variables (base-100)'!I14*'3. Competitividad'!$I$4</f>
        <v>2.2916666666666665</v>
      </c>
      <c r="J14" s="126" t="e">
        <f>+'4. Variables (base-100)'!J14*'3. Competitividad'!$J$4</f>
        <v>#DIV/0!</v>
      </c>
      <c r="K14" s="126" t="e">
        <f>+'4. Variables (base-100)'!K14*'3. Competitividad'!$K$4</f>
        <v>#DIV/0!</v>
      </c>
      <c r="L14" s="126">
        <f>+'4. Variables (base-100)'!L14*'3. Competitividad'!$L$4</f>
        <v>0</v>
      </c>
      <c r="M14" s="126">
        <f>+'4. Variables (base-100)'!M14*'3. Competitividad'!$M$4</f>
        <v>0</v>
      </c>
      <c r="N14" s="126">
        <f>+'4. Variables (base-100)'!N14*'3. Competitividad'!$N$4</f>
        <v>0</v>
      </c>
      <c r="O14" s="126">
        <f>+'4. Variables (base-100)'!O14*'3. Competitividad'!$O$4</f>
        <v>0</v>
      </c>
      <c r="P14" s="126">
        <f>+'4. Variables (base-100)'!P14*'3. Competitividad'!$P$4</f>
        <v>0</v>
      </c>
      <c r="Q14" s="126">
        <f>+'4. Variables (base-100)'!Q14*'3. Competitividad'!$Q$4</f>
        <v>0</v>
      </c>
      <c r="R14" s="126">
        <f>+'4. Variables (base-100)'!R14*'3. Competitividad'!$R$4</f>
        <v>0</v>
      </c>
      <c r="S14" s="126" t="e">
        <f>+'4. Variables (base-100)'!S14*'3. Competitividad'!S13</f>
        <v>#DIV/0!</v>
      </c>
      <c r="T14" s="126" t="e">
        <f>+'4. Variables (base-100)'!T14*'3. Competitividad'!T13</f>
        <v>#DIV/0!</v>
      </c>
      <c r="U14" s="126" t="e">
        <f>+'4. Variables (base-100)'!U14*'3. Competitividad'!U13</f>
        <v>#DIV/0!</v>
      </c>
      <c r="V14" s="126" t="e">
        <f>+'4. Variables (base-100)'!V14*'3. Competitividad'!V13</f>
        <v>#DIV/0!</v>
      </c>
      <c r="W14" s="126" t="e">
        <f>+'4. Variables (base-100)'!W14*'3. Competitividad'!W13</f>
        <v>#DIV/0!</v>
      </c>
      <c r="X14" s="126">
        <f>+'4. Variables (base-100)'!X14*'3. Competitividad'!$X$4</f>
        <v>0</v>
      </c>
      <c r="Y14" s="126" t="e">
        <f>+'4. Variables (base-100)'!Y14*'3. Competitividad'!$Y$4</f>
        <v>#DIV/0!</v>
      </c>
      <c r="Z14" s="126" t="e">
        <f>+'4. Variables (base-100)'!Z14*'3. Competitividad'!$Z$4</f>
        <v>#DIV/0!</v>
      </c>
      <c r="AA14" s="134">
        <f t="shared" si="0"/>
        <v>57.291666666666664</v>
      </c>
    </row>
    <row r="15" spans="1:27" s="29" customFormat="1">
      <c r="A15" s="125" t="str">
        <f>+'5. Variables (datos)'!A15</f>
        <v>Compras</v>
      </c>
      <c r="B15" s="126">
        <f>+'4. Variables (base-100)'!B15*'3. Competitividad'!$B$4</f>
        <v>0</v>
      </c>
      <c r="C15" s="126">
        <f>+'4. Variables (base-100)'!C15*'3. Competitividad'!$C$4</f>
        <v>1</v>
      </c>
      <c r="D15" s="126">
        <f>+'4. Variables (base-100)'!D15*'3. Competitividad'!$D$4</f>
        <v>9</v>
      </c>
      <c r="E15" s="126">
        <f>+'4. Variables (base-100)'!E15*'3. Competitividad'!$E$4</f>
        <v>4</v>
      </c>
      <c r="F15" s="126">
        <f>+'4. Variables (base-100)'!F15*'3. Competitividad'!$F$4</f>
        <v>0</v>
      </c>
      <c r="G15" s="126">
        <f>+'4. Variables (base-100)'!G15*'3. Competitividad'!$G$4</f>
        <v>5</v>
      </c>
      <c r="H15" s="126">
        <f>+'4. Variables (base-100)'!H15*'3. Competitividad'!$H$4</f>
        <v>0.95238095238095244</v>
      </c>
      <c r="I15" s="126">
        <f>+'4. Variables (base-100)'!I15*'3. Competitividad'!$I$4</f>
        <v>0.41666666666666663</v>
      </c>
      <c r="J15" s="126" t="e">
        <f>+'4. Variables (base-100)'!J15*'3. Competitividad'!$J$4</f>
        <v>#DIV/0!</v>
      </c>
      <c r="K15" s="126" t="e">
        <f>+'4. Variables (base-100)'!K15*'3. Competitividad'!$K$4</f>
        <v>#DIV/0!</v>
      </c>
      <c r="L15" s="126">
        <f>+'4. Variables (base-100)'!L15*'3. Competitividad'!$L$4</f>
        <v>0</v>
      </c>
      <c r="M15" s="126">
        <f>+'4. Variables (base-100)'!M15*'3. Competitividad'!$M$4</f>
        <v>0</v>
      </c>
      <c r="N15" s="126">
        <f>+'4. Variables (base-100)'!N15*'3. Competitividad'!$N$4</f>
        <v>0</v>
      </c>
      <c r="O15" s="126">
        <f>+'4. Variables (base-100)'!O15*'3. Competitividad'!$O$4</f>
        <v>0</v>
      </c>
      <c r="P15" s="126">
        <f>+'4. Variables (base-100)'!P15*'3. Competitividad'!$P$4</f>
        <v>0</v>
      </c>
      <c r="Q15" s="126">
        <f>+'4. Variables (base-100)'!Q15*'3. Competitividad'!$Q$4</f>
        <v>0</v>
      </c>
      <c r="R15" s="126">
        <f>+'4. Variables (base-100)'!R15*'3. Competitividad'!$R$4</f>
        <v>0</v>
      </c>
      <c r="S15" s="126" t="e">
        <f>+'4. Variables (base-100)'!S15*'3. Competitividad'!S14</f>
        <v>#DIV/0!</v>
      </c>
      <c r="T15" s="126" t="e">
        <f>+'4. Variables (base-100)'!T15*'3. Competitividad'!T14</f>
        <v>#DIV/0!</v>
      </c>
      <c r="U15" s="126" t="e">
        <f>+'4. Variables (base-100)'!U15*'3. Competitividad'!U14</f>
        <v>#DIV/0!</v>
      </c>
      <c r="V15" s="126" t="e">
        <f>+'4. Variables (base-100)'!V15*'3. Competitividad'!V14</f>
        <v>#DIV/0!</v>
      </c>
      <c r="W15" s="126" t="e">
        <f>+'4. Variables (base-100)'!W15*'3. Competitividad'!W14</f>
        <v>#DIV/0!</v>
      </c>
      <c r="X15" s="126">
        <f>+'4. Variables (base-100)'!X15*'3. Competitividad'!$X$4</f>
        <v>0</v>
      </c>
      <c r="Y15" s="126" t="e">
        <f>+'4. Variables (base-100)'!Y15*'3. Competitividad'!$Y$4</f>
        <v>#DIV/0!</v>
      </c>
      <c r="Z15" s="126" t="e">
        <f>+'4. Variables (base-100)'!Z15*'3. Competitividad'!$Z$4</f>
        <v>#DIV/0!</v>
      </c>
      <c r="AA15" s="134">
        <f t="shared" si="0"/>
        <v>20.36904761904762</v>
      </c>
    </row>
    <row r="16" spans="1:27" s="29" customFormat="1">
      <c r="A16" s="125" t="str">
        <f>+'5. Variables (datos)'!A16</f>
        <v>Vida nocturna</v>
      </c>
      <c r="B16" s="126">
        <f>+'4. Variables (base-100)'!B16*'3. Competitividad'!$B$4</f>
        <v>5</v>
      </c>
      <c r="C16" s="126">
        <f>+'4. Variables (base-100)'!C16*'3. Competitividad'!$C$4</f>
        <v>2</v>
      </c>
      <c r="D16" s="126">
        <f>+'4. Variables (base-100)'!D16*'3. Competitividad'!$D$4</f>
        <v>3</v>
      </c>
      <c r="E16" s="126">
        <f>+'4. Variables (base-100)'!E16*'3. Competitividad'!$E$4</f>
        <v>4</v>
      </c>
      <c r="F16" s="126">
        <f>+'4. Variables (base-100)'!F16*'3. Competitividad'!$F$4</f>
        <v>2.5</v>
      </c>
      <c r="G16" s="126">
        <f>+'4. Variables (base-100)'!G16*'3. Competitividad'!$G$4</f>
        <v>5</v>
      </c>
      <c r="H16" s="126">
        <f>+'4. Variables (base-100)'!H16*'3. Competitividad'!$H$4</f>
        <v>0</v>
      </c>
      <c r="I16" s="126">
        <f>+'4. Variables (base-100)'!I16*'3. Competitividad'!$I$4</f>
        <v>0</v>
      </c>
      <c r="J16" s="126" t="e">
        <f>+'4. Variables (base-100)'!J16*'3. Competitividad'!$J$4</f>
        <v>#DIV/0!</v>
      </c>
      <c r="K16" s="126" t="e">
        <f>+'4. Variables (base-100)'!K16*'3. Competitividad'!$K$4</f>
        <v>#DIV/0!</v>
      </c>
      <c r="L16" s="126">
        <f>+'4. Variables (base-100)'!L16*'3. Competitividad'!$L$4</f>
        <v>0</v>
      </c>
      <c r="M16" s="126">
        <f>+'4. Variables (base-100)'!M16*'3. Competitividad'!$M$4</f>
        <v>0</v>
      </c>
      <c r="N16" s="126">
        <f>+'4. Variables (base-100)'!N16*'3. Competitividad'!$N$4</f>
        <v>0</v>
      </c>
      <c r="O16" s="126">
        <f>+'4. Variables (base-100)'!O16*'3. Competitividad'!$O$4</f>
        <v>0</v>
      </c>
      <c r="P16" s="126">
        <f>+'4. Variables (base-100)'!P16*'3. Competitividad'!$P$4</f>
        <v>0</v>
      </c>
      <c r="Q16" s="126">
        <f>+'4. Variables (base-100)'!Q16*'3. Competitividad'!$Q$4</f>
        <v>0</v>
      </c>
      <c r="R16" s="126">
        <f>+'4. Variables (base-100)'!R16*'3. Competitividad'!$R$4</f>
        <v>0</v>
      </c>
      <c r="S16" s="126" t="e">
        <f>+'4. Variables (base-100)'!S16*'3. Competitividad'!S15</f>
        <v>#DIV/0!</v>
      </c>
      <c r="T16" s="126" t="e">
        <f>+'4. Variables (base-100)'!T16*'3. Competitividad'!T15</f>
        <v>#DIV/0!</v>
      </c>
      <c r="U16" s="126" t="e">
        <f>+'4. Variables (base-100)'!U16*'3. Competitividad'!U15</f>
        <v>#DIV/0!</v>
      </c>
      <c r="V16" s="126" t="e">
        <f>+'4. Variables (base-100)'!V16*'3. Competitividad'!V15</f>
        <v>#DIV/0!</v>
      </c>
      <c r="W16" s="126" t="e">
        <f>+'4. Variables (base-100)'!W16*'3. Competitividad'!W15</f>
        <v>#DIV/0!</v>
      </c>
      <c r="X16" s="126">
        <f>+'4. Variables (base-100)'!X16*'3. Competitividad'!$X$4</f>
        <v>0</v>
      </c>
      <c r="Y16" s="126" t="e">
        <f>+'4. Variables (base-100)'!Y16*'3. Competitividad'!$Y$4</f>
        <v>#DIV/0!</v>
      </c>
      <c r="Z16" s="126" t="e">
        <f>+'4. Variables (base-100)'!Z16*'3. Competitividad'!$Z$4</f>
        <v>#DIV/0!</v>
      </c>
      <c r="AA16" s="134">
        <f t="shared" si="0"/>
        <v>21.5</v>
      </c>
    </row>
    <row r="17" spans="1:27" s="46" customFormat="1">
      <c r="A17" s="125" t="str">
        <f>+'5. Variables (datos)'!A17</f>
        <v>Turismo comunitario</v>
      </c>
      <c r="B17" s="126">
        <f>+'4. Variables (base-100)'!B17*'3. Competitividad'!$B$4</f>
        <v>0</v>
      </c>
      <c r="C17" s="126">
        <f>+'4. Variables (base-100)'!C17*'3. Competitividad'!$C$4</f>
        <v>1</v>
      </c>
      <c r="D17" s="126">
        <f>+'4. Variables (base-100)'!D17*'3. Competitividad'!$D$4</f>
        <v>3</v>
      </c>
      <c r="E17" s="126">
        <f>+'4. Variables (base-100)'!E17*'3. Competitividad'!$E$4</f>
        <v>4</v>
      </c>
      <c r="F17" s="126">
        <f>+'4. Variables (base-100)'!F17*'3. Competitividad'!$F$4</f>
        <v>0</v>
      </c>
      <c r="G17" s="126">
        <f>+'4. Variables (base-100)'!G17*'3. Competitividad'!$G$4</f>
        <v>0</v>
      </c>
      <c r="H17" s="126">
        <f>+'4. Variables (base-100)'!H17*'3. Competitividad'!$H$4</f>
        <v>0</v>
      </c>
      <c r="I17" s="126">
        <f>+'4. Variables (base-100)'!I17*'3. Competitividad'!$I$4</f>
        <v>0.41666666666666663</v>
      </c>
      <c r="J17" s="126" t="e">
        <f>+'4. Variables (base-100)'!J17*'3. Competitividad'!$J$4</f>
        <v>#DIV/0!</v>
      </c>
      <c r="K17" s="126" t="e">
        <f>+'4. Variables (base-100)'!K17*'3. Competitividad'!$K$4</f>
        <v>#DIV/0!</v>
      </c>
      <c r="L17" s="126">
        <f>+'4. Variables (base-100)'!L17*'3. Competitividad'!$L$4</f>
        <v>0</v>
      </c>
      <c r="M17" s="126">
        <f>+'4. Variables (base-100)'!M17*'3. Competitividad'!$M$4</f>
        <v>0</v>
      </c>
      <c r="N17" s="126">
        <f>+'4. Variables (base-100)'!N17*'3. Competitividad'!$N$4</f>
        <v>0</v>
      </c>
      <c r="O17" s="126">
        <f>+'4. Variables (base-100)'!O17*'3. Competitividad'!$O$4</f>
        <v>0</v>
      </c>
      <c r="P17" s="126">
        <f>+'4. Variables (base-100)'!P17*'3. Competitividad'!$P$4</f>
        <v>0</v>
      </c>
      <c r="Q17" s="126">
        <f>+'4. Variables (base-100)'!Q17*'3. Competitividad'!$Q$4</f>
        <v>0</v>
      </c>
      <c r="R17" s="126">
        <f>+'4. Variables (base-100)'!R17*'3. Competitividad'!$R$4</f>
        <v>0</v>
      </c>
      <c r="S17" s="126" t="e">
        <f>+'4. Variables (base-100)'!S17*'3. Competitividad'!S16</f>
        <v>#DIV/0!</v>
      </c>
      <c r="T17" s="126" t="e">
        <f>+'4. Variables (base-100)'!T17*'3. Competitividad'!T16</f>
        <v>#DIV/0!</v>
      </c>
      <c r="U17" s="126" t="e">
        <f>+'4. Variables (base-100)'!U17*'3. Competitividad'!U16</f>
        <v>#DIV/0!</v>
      </c>
      <c r="V17" s="126" t="e">
        <f>+'4. Variables (base-100)'!V17*'3. Competitividad'!V16</f>
        <v>#DIV/0!</v>
      </c>
      <c r="W17" s="126" t="e">
        <f>+'4. Variables (base-100)'!W17*'3. Competitividad'!W16</f>
        <v>#DIV/0!</v>
      </c>
      <c r="X17" s="126">
        <f>+'4. Variables (base-100)'!X17*'3. Competitividad'!$X$4</f>
        <v>0</v>
      </c>
      <c r="Y17" s="126" t="e">
        <f>+'4. Variables (base-100)'!Y17*'3. Competitividad'!$Y$4</f>
        <v>#DIV/0!</v>
      </c>
      <c r="Z17" s="126" t="e">
        <f>+'4. Variables (base-100)'!Z17*'3. Competitividad'!$Z$4</f>
        <v>#DIV/0!</v>
      </c>
      <c r="AA17" s="134">
        <f t="shared" si="0"/>
        <v>8.4166666666666661</v>
      </c>
    </row>
    <row r="18" spans="1:27" s="29" customFormat="1">
      <c r="A18" s="125" t="str">
        <f>+'5. Variables (datos)'!A18</f>
        <v>Birdwatching</v>
      </c>
      <c r="B18" s="126">
        <f>+'4. Variables (base-100)'!B18*'3. Competitividad'!$B$4</f>
        <v>5</v>
      </c>
      <c r="C18" s="126">
        <f>+'4. Variables (base-100)'!C18*'3. Competitividad'!$C$4</f>
        <v>5</v>
      </c>
      <c r="D18" s="126">
        <f>+'4. Variables (base-100)'!D18*'3. Competitividad'!$D$4</f>
        <v>0</v>
      </c>
      <c r="E18" s="126">
        <f>+'4. Variables (base-100)'!E18*'3. Competitividad'!$E$4</f>
        <v>4</v>
      </c>
      <c r="F18" s="126">
        <f>+'4. Variables (base-100)'!F18*'3. Competitividad'!$F$4</f>
        <v>0</v>
      </c>
      <c r="G18" s="126">
        <f>+'4. Variables (base-100)'!G18*'3. Competitividad'!$G$4</f>
        <v>10</v>
      </c>
      <c r="H18" s="126">
        <f>+'4. Variables (base-100)'!H18*'3. Competitividad'!$H$4</f>
        <v>0</v>
      </c>
      <c r="I18" s="126">
        <f>+'4. Variables (base-100)'!I18*'3. Competitividad'!$I$4</f>
        <v>0.24621212121212122</v>
      </c>
      <c r="J18" s="126" t="e">
        <f>+'4. Variables (base-100)'!J18*'3. Competitividad'!$J$4</f>
        <v>#DIV/0!</v>
      </c>
      <c r="K18" s="126" t="e">
        <f>+'4. Variables (base-100)'!K18*'3. Competitividad'!$K$4</f>
        <v>#DIV/0!</v>
      </c>
      <c r="L18" s="126">
        <f>+'4. Variables (base-100)'!L18*'3. Competitividad'!$L$4</f>
        <v>0</v>
      </c>
      <c r="M18" s="126">
        <f>+'4. Variables (base-100)'!M18*'3. Competitividad'!$M$4</f>
        <v>0</v>
      </c>
      <c r="N18" s="126">
        <f>+'4. Variables (base-100)'!N18*'3. Competitividad'!$N$4</f>
        <v>0</v>
      </c>
      <c r="O18" s="126">
        <f>+'4. Variables (base-100)'!O18*'3. Competitividad'!$O$4</f>
        <v>0</v>
      </c>
      <c r="P18" s="126">
        <f>+'4. Variables (base-100)'!P18*'3. Competitividad'!$P$4</f>
        <v>0</v>
      </c>
      <c r="Q18" s="126">
        <f>+'4. Variables (base-100)'!Q18*'3. Competitividad'!$Q$4</f>
        <v>0</v>
      </c>
      <c r="R18" s="126">
        <f>+'4. Variables (base-100)'!R18*'3. Competitividad'!$R$4</f>
        <v>0</v>
      </c>
      <c r="S18" s="126" t="e">
        <f>+'4. Variables (base-100)'!S18*'3. Competitividad'!S17</f>
        <v>#DIV/0!</v>
      </c>
      <c r="T18" s="126" t="e">
        <f>+'4. Variables (base-100)'!T18*'3. Competitividad'!T17</f>
        <v>#DIV/0!</v>
      </c>
      <c r="U18" s="126" t="e">
        <f>+'4. Variables (base-100)'!U18*'3. Competitividad'!U17</f>
        <v>#DIV/0!</v>
      </c>
      <c r="V18" s="126" t="e">
        <f>+'4. Variables (base-100)'!V18*'3. Competitividad'!V17</f>
        <v>#DIV/0!</v>
      </c>
      <c r="W18" s="126" t="e">
        <f>+'4. Variables (base-100)'!W18*'3. Competitividad'!W17</f>
        <v>#DIV/0!</v>
      </c>
      <c r="X18" s="126">
        <f>+'4. Variables (base-100)'!X18*'3. Competitividad'!$X$4</f>
        <v>0</v>
      </c>
      <c r="Y18" s="126" t="e">
        <f>+'4. Variables (base-100)'!Y18*'3. Competitividad'!$Y$4</f>
        <v>#DIV/0!</v>
      </c>
      <c r="Z18" s="126" t="e">
        <f>+'4. Variables (base-100)'!Z18*'3. Competitividad'!$Z$4</f>
        <v>#DIV/0!</v>
      </c>
      <c r="AA18" s="134">
        <f t="shared" si="0"/>
        <v>24.246212121212121</v>
      </c>
    </row>
    <row r="19" spans="1:27" s="29" customFormat="1">
      <c r="A19" s="125" t="str">
        <f>+'5. Variables (datos)'!A19</f>
        <v>Fiestas y festivales</v>
      </c>
      <c r="B19" s="126">
        <f>+'4. Variables (base-100)'!B19*'3. Competitividad'!$B$4</f>
        <v>5</v>
      </c>
      <c r="C19" s="126">
        <f>+'4. Variables (base-100)'!C19*'3. Competitividad'!$C$4</f>
        <v>2</v>
      </c>
      <c r="D19" s="126">
        <f>+'4. Variables (base-100)'!D19*'3. Competitividad'!$D$4</f>
        <v>3</v>
      </c>
      <c r="E19" s="126">
        <f>+'4. Variables (base-100)'!E19*'3. Competitividad'!$E$4</f>
        <v>16</v>
      </c>
      <c r="F19" s="126">
        <f>+'4. Variables (base-100)'!F19*'3. Competitividad'!$F$4</f>
        <v>5</v>
      </c>
      <c r="G19" s="126">
        <f>+'4. Variables (base-100)'!G19*'3. Competitividad'!$G$4</f>
        <v>10</v>
      </c>
      <c r="H19" s="126">
        <f>+'4. Variables (base-100)'!H19*'3. Competitividad'!$H$4</f>
        <v>1.9047619047619049</v>
      </c>
      <c r="I19" s="126">
        <f>+'4. Variables (base-100)'!I19*'3. Competitividad'!$I$4</f>
        <v>1.7613636363636365</v>
      </c>
      <c r="J19" s="126" t="e">
        <f>+'4. Variables (base-100)'!J19*'3. Competitividad'!$J$4</f>
        <v>#DIV/0!</v>
      </c>
      <c r="K19" s="126" t="e">
        <f>+'4. Variables (base-100)'!K19*'3. Competitividad'!$K$4</f>
        <v>#DIV/0!</v>
      </c>
      <c r="L19" s="126">
        <f>+'4. Variables (base-100)'!L19*'3. Competitividad'!$L$4</f>
        <v>0</v>
      </c>
      <c r="M19" s="126">
        <f>+'4. Variables (base-100)'!M19*'3. Competitividad'!$M$4</f>
        <v>0</v>
      </c>
      <c r="N19" s="126">
        <f>+'4. Variables (base-100)'!N19*'3. Competitividad'!$N$4</f>
        <v>0</v>
      </c>
      <c r="O19" s="126">
        <f>+'4. Variables (base-100)'!O19*'3. Competitividad'!$O$4</f>
        <v>0</v>
      </c>
      <c r="P19" s="126">
        <f>+'4. Variables (base-100)'!P19*'3. Competitividad'!$P$4</f>
        <v>0</v>
      </c>
      <c r="Q19" s="126">
        <f>+'4. Variables (base-100)'!Q19*'3. Competitividad'!$Q$4</f>
        <v>0</v>
      </c>
      <c r="R19" s="126">
        <f>+'4. Variables (base-100)'!R19*'3. Competitividad'!$R$4</f>
        <v>0</v>
      </c>
      <c r="S19" s="126" t="e">
        <f>+'4. Variables (base-100)'!S19*'3. Competitividad'!S18</f>
        <v>#DIV/0!</v>
      </c>
      <c r="T19" s="126" t="e">
        <f>+'4. Variables (base-100)'!T19*'3. Competitividad'!T18</f>
        <v>#DIV/0!</v>
      </c>
      <c r="U19" s="126" t="e">
        <f>+'4. Variables (base-100)'!U19*'3. Competitividad'!U18</f>
        <v>#DIV/0!</v>
      </c>
      <c r="V19" s="126" t="e">
        <f>+'4. Variables (base-100)'!V19*'3. Competitividad'!V18</f>
        <v>#DIV/0!</v>
      </c>
      <c r="W19" s="126" t="e">
        <f>+'4. Variables (base-100)'!W19*'3. Competitividad'!W18</f>
        <v>#DIV/0!</v>
      </c>
      <c r="X19" s="126">
        <f>+'4. Variables (base-100)'!X19*'3. Competitividad'!$X$4</f>
        <v>0</v>
      </c>
      <c r="Y19" s="126" t="e">
        <f>+'4. Variables (base-100)'!Y19*'3. Competitividad'!$Y$4</f>
        <v>#DIV/0!</v>
      </c>
      <c r="Z19" s="126" t="e">
        <f>+'4. Variables (base-100)'!Z19*'3. Competitividad'!$Z$4</f>
        <v>#DIV/0!</v>
      </c>
      <c r="AA19" s="134">
        <f t="shared" si="0"/>
        <v>44.666125541125538</v>
      </c>
    </row>
  </sheetData>
  <mergeCells count="3">
    <mergeCell ref="B1:K1"/>
    <mergeCell ref="L1:Z1"/>
    <mergeCell ref="H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showGridLines="0" zoomScale="70" zoomScaleNormal="70" workbookViewId="0">
      <selection activeCell="X5" sqref="X5"/>
    </sheetView>
  </sheetViews>
  <sheetFormatPr defaultColWidth="11.42578125" defaultRowHeight="15"/>
  <cols>
    <col min="1" max="1" width="35.7109375" style="26" customWidth="1"/>
    <col min="2" max="7" width="17" style="26" customWidth="1"/>
    <col min="8" max="9" width="11.140625" style="26" customWidth="1"/>
    <col min="10" max="11" width="12" style="26" customWidth="1"/>
    <col min="12" max="16" width="12.7109375" style="26" customWidth="1"/>
    <col min="17" max="17" width="14" style="26" customWidth="1"/>
    <col min="18" max="18" width="12.7109375" style="26" customWidth="1"/>
    <col min="19" max="23" width="8.5703125" style="26" hidden="1" customWidth="1"/>
    <col min="24" max="24" width="8.5703125" style="26" customWidth="1"/>
    <col min="25" max="26" width="10.42578125" style="26" customWidth="1"/>
    <col min="27" max="16384" width="11.42578125" style="26"/>
  </cols>
  <sheetData>
    <row r="1" spans="1:26">
      <c r="B1" s="143" t="s">
        <v>105</v>
      </c>
      <c r="C1" s="143"/>
      <c r="D1" s="143"/>
      <c r="E1" s="143"/>
      <c r="F1" s="143"/>
      <c r="G1" s="143"/>
      <c r="H1" s="143"/>
      <c r="I1" s="143"/>
      <c r="J1" s="143"/>
      <c r="K1" s="143"/>
      <c r="L1" s="144" t="s">
        <v>107</v>
      </c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6" ht="51" customHeight="1">
      <c r="A2" s="43" t="s">
        <v>104</v>
      </c>
      <c r="B2" s="122" t="s">
        <v>56</v>
      </c>
      <c r="C2" s="122" t="s">
        <v>23</v>
      </c>
      <c r="D2" s="122" t="s">
        <v>17</v>
      </c>
      <c r="E2" s="122" t="s">
        <v>18</v>
      </c>
      <c r="F2" s="122" t="s">
        <v>24</v>
      </c>
      <c r="G2" s="122" t="s">
        <v>80</v>
      </c>
      <c r="H2" s="145" t="s">
        <v>19</v>
      </c>
      <c r="I2" s="145"/>
      <c r="J2" s="122" t="s">
        <v>106</v>
      </c>
      <c r="K2" s="122" t="s">
        <v>106</v>
      </c>
      <c r="L2" s="123" t="s">
        <v>4</v>
      </c>
      <c r="M2" s="123" t="s">
        <v>5</v>
      </c>
      <c r="N2" s="123" t="s">
        <v>9</v>
      </c>
      <c r="O2" s="123" t="s">
        <v>74</v>
      </c>
      <c r="P2" s="123" t="s">
        <v>59</v>
      </c>
      <c r="Q2" s="123" t="s">
        <v>6</v>
      </c>
      <c r="R2" s="123" t="s">
        <v>22</v>
      </c>
      <c r="S2" s="127" t="s">
        <v>7</v>
      </c>
      <c r="T2" s="127"/>
      <c r="U2" s="127"/>
      <c r="V2" s="127"/>
      <c r="W2" s="127"/>
      <c r="X2" s="127" t="s">
        <v>7</v>
      </c>
      <c r="Y2" s="121" t="s">
        <v>106</v>
      </c>
      <c r="Z2" s="121" t="s">
        <v>106</v>
      </c>
    </row>
    <row r="3" spans="1:26" s="28" customFormat="1" ht="48.75" hidden="1" customHeight="1">
      <c r="A3" s="19" t="s">
        <v>46</v>
      </c>
      <c r="B3" s="54" t="s">
        <v>77</v>
      </c>
      <c r="C3" s="54" t="s">
        <v>76</v>
      </c>
      <c r="D3" s="55" t="s">
        <v>75</v>
      </c>
      <c r="E3" s="55" t="s">
        <v>79</v>
      </c>
      <c r="F3" s="55" t="s">
        <v>58</v>
      </c>
      <c r="G3" s="54" t="s">
        <v>81</v>
      </c>
      <c r="H3" s="55" t="s">
        <v>78</v>
      </c>
      <c r="I3" s="55" t="s">
        <v>57</v>
      </c>
      <c r="J3" s="55"/>
      <c r="K3" s="55"/>
      <c r="L3" s="56" t="s">
        <v>8</v>
      </c>
      <c r="M3" s="56" t="s">
        <v>8</v>
      </c>
      <c r="N3" s="56" t="s">
        <v>72</v>
      </c>
      <c r="O3" s="56" t="s">
        <v>73</v>
      </c>
      <c r="P3" s="56" t="s">
        <v>60</v>
      </c>
      <c r="Q3" s="55" t="s">
        <v>11</v>
      </c>
      <c r="R3" s="55" t="s">
        <v>61</v>
      </c>
      <c r="S3" s="56" t="s">
        <v>62</v>
      </c>
      <c r="T3" s="56" t="s">
        <v>62</v>
      </c>
      <c r="U3" s="56" t="s">
        <v>62</v>
      </c>
      <c r="V3" s="56" t="s">
        <v>62</v>
      </c>
      <c r="W3" s="56" t="s">
        <v>62</v>
      </c>
      <c r="X3" s="56" t="s">
        <v>10</v>
      </c>
      <c r="Y3" s="55"/>
      <c r="Z3" s="55"/>
    </row>
    <row r="4" spans="1:26" s="27" customFormat="1" ht="4.5" customHeight="1">
      <c r="A4" s="44"/>
      <c r="B4" s="44"/>
      <c r="C4" s="44"/>
      <c r="D4" s="45"/>
      <c r="E4" s="45"/>
      <c r="F4" s="45"/>
      <c r="G4" s="45"/>
      <c r="J4" s="45"/>
      <c r="K4" s="45"/>
      <c r="Y4" s="45"/>
      <c r="Z4" s="45"/>
    </row>
    <row r="5" spans="1:26" s="29" customFormat="1">
      <c r="A5" s="125" t="str">
        <f>+'5. Variables (datos)'!A5</f>
        <v>Tour guiado cultural</v>
      </c>
      <c r="B5" s="126">
        <f>IF(+(('5. Variables (datos)'!B5-'5. Variables (datos)'!B$29)/'5. Variables (datos)'!B$30*100)&gt;100,100,(('5. Variables (datos)'!B5-'5. Variables (datos)'!B$29)/'5. Variables (datos)'!B$30*100))*AND(IF(+(('5. Variables (datos)'!B5-'5. Variables (datos)'!B$29)/'5. Variables (datos)'!B$30*100)&lt;0,0,(('5. Variables (datos)'!B5-'5. Variables (datos)'!B$29)/'5. Variables (datos)'!B$30*100)))</f>
        <v>25</v>
      </c>
      <c r="C5" s="126">
        <f>IF(+(('5. Variables (datos)'!C5-'5. Variables (datos)'!C$29)/'5. Variables (datos)'!C$30*100)&gt;100,100,(('5. Variables (datos)'!C5-'5. Variables (datos)'!C$29)/'5. Variables (datos)'!C$30*100))*AND(IF(+(('5. Variables (datos)'!C5-'5. Variables (datos)'!C$29)/'5. Variables (datos)'!C$30*100)&lt;0,0,(('5. Variables (datos)'!C5-'5. Variables (datos)'!C$29)/'5. Variables (datos)'!C$30*100)))</f>
        <v>40</v>
      </c>
      <c r="D5" s="126">
        <f>IF(+(('5. Variables (datos)'!D5-'5. Variables (datos)'!D$29)/'5. Variables (datos)'!D$30*100)&gt;100,100,(('5. Variables (datos)'!D5-'5. Variables (datos)'!D$29)/'5. Variables (datos)'!D$30*100))*AND(IF(+(('5. Variables (datos)'!D5-'5. Variables (datos)'!D$29)/'5. Variables (datos)'!D$30*100)&lt;0,0,(('5. Variables (datos)'!D5-'5. Variables (datos)'!D$29)/'5. Variables (datos)'!D$30*100)))</f>
        <v>60</v>
      </c>
      <c r="E5" s="126">
        <f>IF(+(('5. Variables (datos)'!E5-'5. Variables (datos)'!E$29)/'5. Variables (datos)'!E$30*100)&gt;100,100,(('5. Variables (datos)'!E5-'5. Variables (datos)'!E$29)/'5. Variables (datos)'!E$30*100))*AND(IF(+(('5. Variables (datos)'!E5-'5. Variables (datos)'!E$29)/'5. Variables (datos)'!E$30*100)&lt;0,0,(('5. Variables (datos)'!E5-'5. Variables (datos)'!E$29)/'5. Variables (datos)'!E$30*100)))</f>
        <v>60</v>
      </c>
      <c r="F5" s="126">
        <f>IF(+(('5. Variables (datos)'!F5-'5. Variables (datos)'!F$29)/'5. Variables (datos)'!F$30*100)&gt;100,100,(('5. Variables (datos)'!F5-'5. Variables (datos)'!F$29)/'5. Variables (datos)'!F$30*100))*AND(IF(+(('5. Variables (datos)'!F5-'5. Variables (datos)'!F$29)/'5. Variables (datos)'!F$30*100)&lt;0,0,(('5. Variables (datos)'!F5-'5. Variables (datos)'!F$29)/'5. Variables (datos)'!F$30*100)))</f>
        <v>50</v>
      </c>
      <c r="G5" s="126">
        <f>IF(+(('5. Variables (datos)'!G5-'5. Variables (datos)'!G$29)/'5. Variables (datos)'!G$30*100)&gt;100,100,(('5. Variables (datos)'!G5-'5. Variables (datos)'!G$29)/'5. Variables (datos)'!G$30*100))*AND(IF(+(('5. Variables (datos)'!G5-'5. Variables (datos)'!G$29)/'5. Variables (datos)'!G$30*100)&lt;0,0,(('5. Variables (datos)'!G5-'5. Variables (datos)'!G$29)/'5. Variables (datos)'!G$30*100)))</f>
        <v>75</v>
      </c>
      <c r="H5" s="126">
        <f>IF(+(('5. Variables (datos)'!H5-'5. Variables (datos)'!H$29)/'5. Variables (datos)'!H$30*100)&gt;100,100,(('5. Variables (datos)'!H5-'5. Variables (datos)'!H$29)/'5. Variables (datos)'!H$30*100))*AND(IF(+(('5. Variables (datos)'!H5-'5. Variables (datos)'!H$29)/'5. Variables (datos)'!H$30*100)&lt;0,0,(('5. Variables (datos)'!H5-'5. Variables (datos)'!H$29)/'5. Variables (datos)'!H$30*100)))</f>
        <v>52.380952380952387</v>
      </c>
      <c r="I5" s="126">
        <f>IF(+(('5. Variables (datos)'!I5-'5. Variables (datos)'!I$29)/'5. Variables (datos)'!I$30*100)&gt;100,100,(('5. Variables (datos)'!I5-'5. Variables (datos)'!I$29)/'5. Variables (datos)'!I$30*100))*AND(IF(+(('5. Variables (datos)'!I5-'5. Variables (datos)'!I$29)/'5. Variables (datos)'!I$30*100)&lt;0,0,(('5. Variables (datos)'!I5-'5. Variables (datos)'!I$29)/'5. Variables (datos)'!I$30*100)))</f>
        <v>100</v>
      </c>
      <c r="J5" s="126" t="e">
        <f>IF(+(('5. Variables (datos)'!J5-'5. Variables (datos)'!J$29)/'5. Variables (datos)'!J$30*100)&gt;100,100,(('5. Variables (datos)'!J5-'5. Variables (datos)'!J$29)/'5. Variables (datos)'!J$30*100))*AND(IF(+(('5. Variables (datos)'!J5-'5. Variables (datos)'!J$29)/'5. Variables (datos)'!J$30*100)&lt;0,0,(('5. Variables (datos)'!J5-'5. Variables (datos)'!J$29)/'5. Variables (datos)'!J$30*100)))</f>
        <v>#DIV/0!</v>
      </c>
      <c r="K5" s="126" t="e">
        <f>IF(+(('5. Variables (datos)'!K5-'5. Variables (datos)'!K$29)/'5. Variables (datos)'!K$30*100)&gt;100,100,(('5. Variables (datos)'!K5-'5. Variables (datos)'!K$29)/'5. Variables (datos)'!K$30*100))*AND(IF(+(('5. Variables (datos)'!K5-'5. Variables (datos)'!K$29)/'5. Variables (datos)'!K$30*100)&lt;0,0,(('5. Variables (datos)'!K5-'5. Variables (datos)'!K$29)/'5. Variables (datos)'!K$30*100)))</f>
        <v>#DIV/0!</v>
      </c>
      <c r="L5" s="126">
        <f>IF(+(('5. Variables (datos)'!L5-'5. Variables (datos)'!L$29)/'5. Variables (datos)'!L$30*100)&gt;100,100,(('5. Variables (datos)'!L5-'5. Variables (datos)'!L$29)/'5. Variables (datos)'!L$30*100))*AND(IF(+(('5. Variables (datos)'!L5-'5. Variables (datos)'!L$29)/'5. Variables (datos)'!L$30*100)&lt;0,0,(('5. Variables (datos)'!L5-'5. Variables (datos)'!L$29)/'5. Variables (datos)'!L$30*100)))</f>
        <v>100</v>
      </c>
      <c r="M5" s="126">
        <f>IF(+(('5. Variables (datos)'!M5-'5. Variables (datos)'!M$29)/'5. Variables (datos)'!M$30*100)&gt;100,100,(('5. Variables (datos)'!M5-'5. Variables (datos)'!M$29)/'5. Variables (datos)'!M$30*100))*AND(IF(+(('5. Variables (datos)'!M5-'5. Variables (datos)'!M$29)/'5. Variables (datos)'!M$30*100)&lt;0,0,(('5. Variables (datos)'!M5-'5. Variables (datos)'!M$29)/'5. Variables (datos)'!M$30*100)))</f>
        <v>100</v>
      </c>
      <c r="N5" s="126">
        <f>IF(+(('5. Variables (datos)'!N5-'5. Variables (datos)'!N$29)/'5. Variables (datos)'!N$30*100)&gt;100,100,(('5. Variables (datos)'!N5-'5. Variables (datos)'!N$29)/'5. Variables (datos)'!N$30*100))*AND(IF(+(('5. Variables (datos)'!N5-'5. Variables (datos)'!N$29)/'5. Variables (datos)'!N$30*100)&lt;0,0,(('5. Variables (datos)'!N5-'5. Variables (datos)'!N$29)/'5. Variables (datos)'!N$30*100)))</f>
        <v>14.096499526963102</v>
      </c>
      <c r="O5" s="126">
        <f>IF(+(('5. Variables (datos)'!O5-'5. Variables (datos)'!O$29)/'5. Variables (datos)'!O$30*100)&gt;100,100,(('5. Variables (datos)'!O5-'5. Variables (datos)'!O$29)/'5. Variables (datos)'!O$30*100))*AND(IF(+(('5. Variables (datos)'!O5-'5. Variables (datos)'!O$29)/'5. Variables (datos)'!O$30*100)&lt;0,0,(('5. Variables (datos)'!O5-'5. Variables (datos)'!O$29)/'5. Variables (datos)'!O$30*100)))</f>
        <v>20.422535211267608</v>
      </c>
      <c r="P5" s="126">
        <f>IF(+(('5. Variables (datos)'!P5-'5. Variables (datos)'!P$29)/'5. Variables (datos)'!P$30*100)&gt;100,100,(('5. Variables (datos)'!P5-'5. Variables (datos)'!P$29)/'5. Variables (datos)'!P$30*100))*AND(IF(+(('5. Variables (datos)'!P5-'5. Variables (datos)'!P$29)/'5. Variables (datos)'!P$30*100)&lt;0,0,(('5. Variables (datos)'!P5-'5. Variables (datos)'!P$29)/'5. Variables (datos)'!P$30*100)))</f>
        <v>9.8635886673662121</v>
      </c>
      <c r="Q5" s="126">
        <f>IF(+(('5. Variables (datos)'!Q5-'5. Variables (datos)'!Q$29)/'5. Variables (datos)'!Q$30*100)&gt;100,100,(('5. Variables (datos)'!Q5-'5. Variables (datos)'!Q$29)/'5. Variables (datos)'!Q$30*100))*AND(IF(+(('5. Variables (datos)'!Q5-'5. Variables (datos)'!Q$29)/'5. Variables (datos)'!Q$30*100)&lt;0,0,(('5. Variables (datos)'!Q5-'5. Variables (datos)'!Q$29)/'5. Variables (datos)'!Q$30*100)))</f>
        <v>50</v>
      </c>
      <c r="R5" s="126">
        <f>IF(+(('5. Variables (datos)'!R5-'5. Variables (datos)'!R$29)/'5. Variables (datos)'!R$30*100)&gt;100,100,(('5. Variables (datos)'!R5-'5. Variables (datos)'!R$29)/'5. Variables (datos)'!R$30*100))*AND(IF(+(('5. Variables (datos)'!R5-'5. Variables (datos)'!R$29)/'5. Variables (datos)'!R$30*100)&lt;0,0,(('5. Variables (datos)'!R5-'5. Variables (datos)'!R$29)/'5. Variables (datos)'!R$30*100)))</f>
        <v>100</v>
      </c>
      <c r="S5" s="126" t="e">
        <f>IF(+(('5. Variables (datos)'!S5-'5. Variables (datos)'!S$29)/'5. Variables (datos)'!S$30*100)&gt;100,100,(('5. Variables (datos)'!S5-'5. Variables (datos)'!S$29)/'5. Variables (datos)'!S$30*100))*AND(IF(+(('5. Variables (datos)'!S5-'5. Variables (datos)'!S$29)/'5. Variables (datos)'!S$30*100)&lt;0,0,(('5. Variables (datos)'!S5-'5. Variables (datos)'!S$29)/'5. Variables (datos)'!S$30*100)))</f>
        <v>#DIV/0!</v>
      </c>
      <c r="T5" s="126" t="e">
        <f>IF(+(('5. Variables (datos)'!T5-'5. Variables (datos)'!T$29)/'5. Variables (datos)'!T$30*100)&gt;100,100,(('5. Variables (datos)'!T5-'5. Variables (datos)'!T$29)/'5. Variables (datos)'!T$30*100))*AND(IF(+(('5. Variables (datos)'!T5-'5. Variables (datos)'!T$29)/'5. Variables (datos)'!T$30*100)&lt;0,0,(('5. Variables (datos)'!T5-'5. Variables (datos)'!T$29)/'5. Variables (datos)'!T$30*100)))</f>
        <v>#DIV/0!</v>
      </c>
      <c r="U5" s="126" t="e">
        <f>IF(+(('5. Variables (datos)'!U5-'5. Variables (datos)'!U$29)/'5. Variables (datos)'!U$30*100)&gt;100,100,(('5. Variables (datos)'!U5-'5. Variables (datos)'!U$29)/'5. Variables (datos)'!U$30*100))*AND(IF(+(('5. Variables (datos)'!U5-'5. Variables (datos)'!U$29)/'5. Variables (datos)'!U$30*100)&lt;0,0,(('5. Variables (datos)'!U5-'5. Variables (datos)'!U$29)/'5. Variables (datos)'!U$30*100)))</f>
        <v>#DIV/0!</v>
      </c>
      <c r="V5" s="126" t="e">
        <f>IF(+(('5. Variables (datos)'!V5-'5. Variables (datos)'!V$29)/'5. Variables (datos)'!V$30*100)&gt;100,100,(('5. Variables (datos)'!V5-'5. Variables (datos)'!V$29)/'5. Variables (datos)'!V$30*100))*AND(IF(+(('5. Variables (datos)'!V5-'5. Variables (datos)'!V$29)/'5. Variables (datos)'!V$30*100)&lt;0,0,(('5. Variables (datos)'!V5-'5. Variables (datos)'!V$29)/'5. Variables (datos)'!V$30*100)))</f>
        <v>#DIV/0!</v>
      </c>
      <c r="W5" s="126" t="e">
        <f>IF(+(('5. Variables (datos)'!W5-'5. Variables (datos)'!W$29)/'5. Variables (datos)'!W$30*100)&gt;100,100,(('5. Variables (datos)'!W5-'5. Variables (datos)'!W$29)/'5. Variables (datos)'!W$30*100))*AND(IF(+(('5. Variables (datos)'!W5-'5. Variables (datos)'!W$29)/'5. Variables (datos)'!W$30*100)&lt;0,0,(('5. Variables (datos)'!W5-'5. Variables (datos)'!W$29)/'5. Variables (datos)'!W$30*100)))</f>
        <v>#DIV/0!</v>
      </c>
      <c r="X5" s="126">
        <f>IF(+(('5. Variables (datos)'!X5-'5. Variables (datos)'!X$29)/'5. Variables (datos)'!X$30*100)&gt;100,100,(('5. Variables (datos)'!X5-'5. Variables (datos)'!X$29)/'5. Variables (datos)'!X$30*100))*AND(IF(+(('5. Variables (datos)'!X5-'5. Variables (datos)'!X$29)/'5. Variables (datos)'!X$30*100)&lt;0,0,(('5. Variables (datos)'!X5-'5. Variables (datos)'!X$29)/'5. Variables (datos)'!X$30*100)))</f>
        <v>7.6923076923076898</v>
      </c>
      <c r="Y5" s="126" t="e">
        <f>IF(+(('5. Variables (datos)'!Y5-'5. Variables (datos)'!Y$29)/'5. Variables (datos)'!Y$30*100)&gt;100,100,(('5. Variables (datos)'!Y5-'5. Variables (datos)'!Y$29)/'5. Variables (datos)'!Y$30*100))*AND(IF(+(('5. Variables (datos)'!Y5-'5. Variables (datos)'!Y$29)/'5. Variables (datos)'!Y$30*100)&lt;0,0,(('5. Variables (datos)'!Y5-'5. Variables (datos)'!Y$29)/'5. Variables (datos)'!Y$30*100)))</f>
        <v>#DIV/0!</v>
      </c>
      <c r="Z5" s="126" t="e">
        <f>IF(+(('5. Variables (datos)'!Z5-'5. Variables (datos)'!Z$29)/'5. Variables (datos)'!Z$30*100)&gt;100,100,(('5. Variables (datos)'!Z5-'5. Variables (datos)'!Z$29)/'5. Variables (datos)'!Z$30*100))*AND(IF(+(('5. Variables (datos)'!Z5-'5. Variables (datos)'!Z$29)/'5. Variables (datos)'!Z$30*100)&lt;0,0,(('5. Variables (datos)'!Z5-'5. Variables (datos)'!Z$29)/'5. Variables (datos)'!Z$30*100)))</f>
        <v>#DIV/0!</v>
      </c>
    </row>
    <row r="6" spans="1:26" s="29" customFormat="1">
      <c r="A6" s="125" t="str">
        <f>+'5. Variables (datos)'!A6</f>
        <v>Tmo Cultural y Mitad del Mundo  - Indep</v>
      </c>
      <c r="B6" s="126">
        <f>IF(+(('5. Variables (datos)'!B6-'5. Variables (datos)'!B$29)/'5. Variables (datos)'!B$30*100)&gt;100,100,(('5. Variables (datos)'!B6-'5. Variables (datos)'!B$29)/'5. Variables (datos)'!B$30*100))*AND(IF(+(('5. Variables (datos)'!B6-'5. Variables (datos)'!B$29)/'5. Variables (datos)'!B$30*100)&lt;0,0,(('5. Variables (datos)'!B6-'5. Variables (datos)'!B$29)/'5. Variables (datos)'!B$30*100)))</f>
        <v>50</v>
      </c>
      <c r="C6" s="126">
        <f>IF(+(('5. Variables (datos)'!C6-'5. Variables (datos)'!C$29)/'5. Variables (datos)'!C$30*100)&gt;100,100,(('5. Variables (datos)'!C6-'5. Variables (datos)'!C$29)/'5. Variables (datos)'!C$30*100))*AND(IF(+(('5. Variables (datos)'!C6-'5. Variables (datos)'!C$29)/'5. Variables (datos)'!C$30*100)&lt;0,0,(('5. Variables (datos)'!C6-'5. Variables (datos)'!C$29)/'5. Variables (datos)'!C$30*100)))</f>
        <v>20</v>
      </c>
      <c r="D6" s="126">
        <f>IF(+(('5. Variables (datos)'!D6-'5. Variables (datos)'!D$29)/'5. Variables (datos)'!D$30*100)&gt;100,100,(('5. Variables (datos)'!D6-'5. Variables (datos)'!D$29)/'5. Variables (datos)'!D$30*100))*AND(IF(+(('5. Variables (datos)'!D6-'5. Variables (datos)'!D$29)/'5. Variables (datos)'!D$30*100)&lt;0,0,(('5. Variables (datos)'!D6-'5. Variables (datos)'!D$29)/'5. Variables (datos)'!D$30*100)))</f>
        <v>100</v>
      </c>
      <c r="E6" s="126">
        <f>IF(+(('5. Variables (datos)'!E6-'5. Variables (datos)'!E$29)/'5. Variables (datos)'!E$30*100)&gt;100,100,(('5. Variables (datos)'!E6-'5. Variables (datos)'!E$29)/'5. Variables (datos)'!E$30*100))*AND(IF(+(('5. Variables (datos)'!E6-'5. Variables (datos)'!E$29)/'5. Variables (datos)'!E$30*100)&lt;0,0,(('5. Variables (datos)'!E6-'5. Variables (datos)'!E$29)/'5. Variables (datos)'!E$30*100)))</f>
        <v>80</v>
      </c>
      <c r="F6" s="126">
        <f>IF(+(('5. Variables (datos)'!F6-'5. Variables (datos)'!F$29)/'5. Variables (datos)'!F$30*100)&gt;100,100,(('5. Variables (datos)'!F6-'5. Variables (datos)'!F$29)/'5. Variables (datos)'!F$30*100))*AND(IF(+(('5. Variables (datos)'!F6-'5. Variables (datos)'!F$29)/'5. Variables (datos)'!F$30*100)&lt;0,0,(('5. Variables (datos)'!F6-'5. Variables (datos)'!F$29)/'5. Variables (datos)'!F$30*100)))</f>
        <v>50</v>
      </c>
      <c r="G6" s="126">
        <f>IF(+(('5. Variables (datos)'!G6-'5. Variables (datos)'!G$29)/'5. Variables (datos)'!G$30*100)&gt;100,100,(('5. Variables (datos)'!G6-'5. Variables (datos)'!G$29)/'5. Variables (datos)'!G$30*100))*AND(IF(+(('5. Variables (datos)'!G6-'5. Variables (datos)'!G$29)/'5. Variables (datos)'!G$30*100)&lt;0,0,(('5. Variables (datos)'!G6-'5. Variables (datos)'!G$29)/'5. Variables (datos)'!G$30*100)))</f>
        <v>100</v>
      </c>
      <c r="H6" s="126">
        <f>IF(+(('5. Variables (datos)'!H6-'5. Variables (datos)'!H$29)/'5. Variables (datos)'!H$30*100)&gt;100,100,(('5. Variables (datos)'!H6-'5. Variables (datos)'!H$29)/'5. Variables (datos)'!H$30*100))*AND(IF(+(('5. Variables (datos)'!H6-'5. Variables (datos)'!H$29)/'5. Variables (datos)'!H$30*100)&lt;0,0,(('5. Variables (datos)'!H6-'5. Variables (datos)'!H$29)/'5. Variables (datos)'!H$30*100)))</f>
        <v>52.380952380952387</v>
      </c>
      <c r="I6" s="126">
        <f>IF(+(('5. Variables (datos)'!I6-'5. Variables (datos)'!I$29)/'5. Variables (datos)'!I$30*100)&gt;100,100,(('5. Variables (datos)'!I6-'5. Variables (datos)'!I$29)/'5. Variables (datos)'!I$30*100))*AND(IF(+(('5. Variables (datos)'!I6-'5. Variables (datos)'!I$29)/'5. Variables (datos)'!I$30*100)&lt;0,0,(('5. Variables (datos)'!I6-'5. Variables (datos)'!I$29)/'5. Variables (datos)'!I$30*100)))</f>
        <v>100</v>
      </c>
      <c r="J6" s="126" t="e">
        <f>IF(+(('5. Variables (datos)'!J6-'5. Variables (datos)'!J$29)/'5. Variables (datos)'!J$30*100)&gt;100,100,(('5. Variables (datos)'!J6-'5. Variables (datos)'!J$29)/'5. Variables (datos)'!J$30*100))*AND(IF(+(('5. Variables (datos)'!J6-'5. Variables (datos)'!J$29)/'5. Variables (datos)'!J$30*100)&lt;0,0,(('5. Variables (datos)'!J6-'5. Variables (datos)'!J$29)/'5. Variables (datos)'!J$30*100)))</f>
        <v>#DIV/0!</v>
      </c>
      <c r="K6" s="126" t="e">
        <f>IF(+(('5. Variables (datos)'!K6-'5. Variables (datos)'!K$29)/'5. Variables (datos)'!K$30*100)&gt;100,100,(('5. Variables (datos)'!K6-'5. Variables (datos)'!K$29)/'5. Variables (datos)'!K$30*100))*AND(IF(+(('5. Variables (datos)'!K6-'5. Variables (datos)'!K$29)/'5. Variables (datos)'!K$30*100)&lt;0,0,(('5. Variables (datos)'!K6-'5. Variables (datos)'!K$29)/'5. Variables (datos)'!K$30*100)))</f>
        <v>#DIV/0!</v>
      </c>
      <c r="L6" s="126">
        <f>IF(+(('5. Variables (datos)'!L6-'5. Variables (datos)'!L$29)/'5. Variables (datos)'!L$30*100)&gt;100,100,(('5. Variables (datos)'!L6-'5. Variables (datos)'!L$29)/'5. Variables (datos)'!L$30*100))*AND(IF(+(('5. Variables (datos)'!L6-'5. Variables (datos)'!L$29)/'5. Variables (datos)'!L$30*100)&lt;0,0,(('5. Variables (datos)'!L6-'5. Variables (datos)'!L$29)/'5. Variables (datos)'!L$30*100)))</f>
        <v>100</v>
      </c>
      <c r="M6" s="126">
        <f>IF(+(('5. Variables (datos)'!M6-'5. Variables (datos)'!M$29)/'5. Variables (datos)'!M$30*100)&gt;100,100,(('5. Variables (datos)'!M6-'5. Variables (datos)'!M$29)/'5. Variables (datos)'!M$30*100))*AND(IF(+(('5. Variables (datos)'!M6-'5. Variables (datos)'!M$29)/'5. Variables (datos)'!M$30*100)&lt;0,0,(('5. Variables (datos)'!M6-'5. Variables (datos)'!M$29)/'5. Variables (datos)'!M$30*100)))</f>
        <v>100</v>
      </c>
      <c r="N6" s="126">
        <f>IF(+(('5. Variables (datos)'!N6-'5. Variables (datos)'!N$29)/'5. Variables (datos)'!N$30*100)&gt;100,100,(('5. Variables (datos)'!N6-'5. Variables (datos)'!N$29)/'5. Variables (datos)'!N$30*100))*AND(IF(+(('5. Variables (datos)'!N6-'5. Variables (datos)'!N$29)/'5. Variables (datos)'!N$30*100)&lt;0,0,(('5. Variables (datos)'!N6-'5. Variables (datos)'!N$29)/'5. Variables (datos)'!N$30*100)))</f>
        <v>26.773888363292336</v>
      </c>
      <c r="O6" s="126">
        <f>IF(+(('5. Variables (datos)'!O6-'5. Variables (datos)'!O$29)/'5. Variables (datos)'!O$30*100)&gt;100,100,(('5. Variables (datos)'!O6-'5. Variables (datos)'!O$29)/'5. Variables (datos)'!O$30*100))*AND(IF(+(('5. Variables (datos)'!O6-'5. Variables (datos)'!O$29)/'5. Variables (datos)'!O$30*100)&lt;0,0,(('5. Variables (datos)'!O6-'5. Variables (datos)'!O$29)/'5. Variables (datos)'!O$30*100)))</f>
        <v>3.5211267605633805</v>
      </c>
      <c r="P6" s="126">
        <f>IF(+(('5. Variables (datos)'!P6-'5. Variables (datos)'!P$29)/'5. Variables (datos)'!P$30*100)&gt;100,100,(('5. Variables (datos)'!P6-'5. Variables (datos)'!P$29)/'5. Variables (datos)'!P$30*100))*AND(IF(+(('5. Variables (datos)'!P6-'5. Variables (datos)'!P$29)/'5. Variables (datos)'!P$30*100)&lt;0,0,(('5. Variables (datos)'!P6-'5. Variables (datos)'!P$29)/'5. Variables (datos)'!P$30*100)))</f>
        <v>10.178384050367262</v>
      </c>
      <c r="Q6" s="126">
        <f>IF(+(('5. Variables (datos)'!Q6-'5. Variables (datos)'!Q$29)/'5. Variables (datos)'!Q$30*100)&gt;100,100,(('5. Variables (datos)'!Q6-'5. Variables (datos)'!Q$29)/'5. Variables (datos)'!Q$30*100))*AND(IF(+(('5. Variables (datos)'!Q6-'5. Variables (datos)'!Q$29)/'5. Variables (datos)'!Q$30*100)&lt;0,0,(('5. Variables (datos)'!Q6-'5. Variables (datos)'!Q$29)/'5. Variables (datos)'!Q$30*100)))</f>
        <v>0</v>
      </c>
      <c r="R6" s="126">
        <f>IF(+(('5. Variables (datos)'!R6-'5. Variables (datos)'!R$29)/'5. Variables (datos)'!R$30*100)&gt;100,100,(('5. Variables (datos)'!R6-'5. Variables (datos)'!R$29)/'5. Variables (datos)'!R$30*100))*AND(IF(+(('5. Variables (datos)'!R6-'5. Variables (datos)'!R$29)/'5. Variables (datos)'!R$30*100)&lt;0,0,(('5. Variables (datos)'!R6-'5. Variables (datos)'!R$29)/'5. Variables (datos)'!R$30*100)))</f>
        <v>50</v>
      </c>
      <c r="S6" s="126" t="e">
        <f>IF(+(('5. Variables (datos)'!S6-'5. Variables (datos)'!S$29)/'5. Variables (datos)'!S$30*100)&gt;100,100,(('5. Variables (datos)'!S6-'5. Variables (datos)'!S$29)/'5. Variables (datos)'!S$30*100))*AND(IF(+(('5. Variables (datos)'!S6-'5. Variables (datos)'!S$29)/'5. Variables (datos)'!S$30*100)&lt;0,0,(('5. Variables (datos)'!S6-'5. Variables (datos)'!S$29)/'5. Variables (datos)'!S$30*100)))</f>
        <v>#DIV/0!</v>
      </c>
      <c r="T6" s="126" t="e">
        <f>IF(+(('5. Variables (datos)'!T6-'5. Variables (datos)'!T$29)/'5. Variables (datos)'!T$30*100)&gt;100,100,(('5. Variables (datos)'!T6-'5. Variables (datos)'!T$29)/'5. Variables (datos)'!T$30*100))*AND(IF(+(('5. Variables (datos)'!T6-'5. Variables (datos)'!T$29)/'5. Variables (datos)'!T$30*100)&lt;0,0,(('5. Variables (datos)'!T6-'5. Variables (datos)'!T$29)/'5. Variables (datos)'!T$30*100)))</f>
        <v>#DIV/0!</v>
      </c>
      <c r="U6" s="126" t="e">
        <f>IF(+(('5. Variables (datos)'!U6-'5. Variables (datos)'!U$29)/'5. Variables (datos)'!U$30*100)&gt;100,100,(('5. Variables (datos)'!U6-'5. Variables (datos)'!U$29)/'5. Variables (datos)'!U$30*100))*AND(IF(+(('5. Variables (datos)'!U6-'5. Variables (datos)'!U$29)/'5. Variables (datos)'!U$30*100)&lt;0,0,(('5. Variables (datos)'!U6-'5. Variables (datos)'!U$29)/'5. Variables (datos)'!U$30*100)))</f>
        <v>#DIV/0!</v>
      </c>
      <c r="V6" s="126" t="e">
        <f>IF(+(('5. Variables (datos)'!V6-'5. Variables (datos)'!V$29)/'5. Variables (datos)'!V$30*100)&gt;100,100,(('5. Variables (datos)'!V6-'5. Variables (datos)'!V$29)/'5. Variables (datos)'!V$30*100))*AND(IF(+(('5. Variables (datos)'!V6-'5. Variables (datos)'!V$29)/'5. Variables (datos)'!V$30*100)&lt;0,0,(('5. Variables (datos)'!V6-'5. Variables (datos)'!V$29)/'5. Variables (datos)'!V$30*100)))</f>
        <v>#DIV/0!</v>
      </c>
      <c r="W6" s="126" t="e">
        <f>IF(+(('5. Variables (datos)'!W6-'5. Variables (datos)'!W$29)/'5. Variables (datos)'!W$30*100)&gt;100,100,(('5. Variables (datos)'!W6-'5. Variables (datos)'!W$29)/'5. Variables (datos)'!W$30*100))*AND(IF(+(('5. Variables (datos)'!W6-'5. Variables (datos)'!W$29)/'5. Variables (datos)'!W$30*100)&lt;0,0,(('5. Variables (datos)'!W6-'5. Variables (datos)'!W$29)/'5. Variables (datos)'!W$30*100)))</f>
        <v>#DIV/0!</v>
      </c>
      <c r="X6" s="126">
        <f>IF(+(('5. Variables (datos)'!X6-'5. Variables (datos)'!X$29)/'5. Variables (datos)'!X$30*100)&gt;100,100,(('5. Variables (datos)'!X6-'5. Variables (datos)'!X$29)/'5. Variables (datos)'!X$30*100))*AND(IF(+(('5. Variables (datos)'!X6-'5. Variables (datos)'!X$29)/'5. Variables (datos)'!X$30*100)&lt;0,0,(('5. Variables (datos)'!X6-'5. Variables (datos)'!X$29)/'5. Variables (datos)'!X$30*100)))</f>
        <v>53.846153846153847</v>
      </c>
      <c r="Y6" s="126" t="e">
        <f>IF(+(('5. Variables (datos)'!Y6-'5. Variables (datos)'!Y$29)/'5. Variables (datos)'!Y$30*100)&gt;100,100,(('5. Variables (datos)'!Y6-'5. Variables (datos)'!Y$29)/'5. Variables (datos)'!Y$30*100))*AND(IF(+(('5. Variables (datos)'!Y6-'5. Variables (datos)'!Y$29)/'5. Variables (datos)'!Y$30*100)&lt;0,0,(('5. Variables (datos)'!Y6-'5. Variables (datos)'!Y$29)/'5. Variables (datos)'!Y$30*100)))</f>
        <v>#DIV/0!</v>
      </c>
      <c r="Z6" s="126" t="e">
        <f>IF(+(('5. Variables (datos)'!Z6-'5. Variables (datos)'!Z$29)/'5. Variables (datos)'!Z$30*100)&gt;100,100,(('5. Variables (datos)'!Z6-'5. Variables (datos)'!Z$29)/'5. Variables (datos)'!Z$30*100))*AND(IF(+(('5. Variables (datos)'!Z6-'5. Variables (datos)'!Z$29)/'5. Variables (datos)'!Z$30*100)&lt;0,0,(('5. Variables (datos)'!Z6-'5. Variables (datos)'!Z$29)/'5. Variables (datos)'!Z$30*100)))</f>
        <v>#DIV/0!</v>
      </c>
    </row>
    <row r="7" spans="1:26" s="29" customFormat="1">
      <c r="A7" s="125" t="str">
        <f>+'5. Variables (datos)'!A7</f>
        <v>Tmo Cultural y Mitad del Mundo  - Paquete</v>
      </c>
      <c r="B7" s="126">
        <f>IF(+(('5. Variables (datos)'!B7-'5. Variables (datos)'!B$29)/'5. Variables (datos)'!B$30*100)&gt;100,100,(('5. Variables (datos)'!B7-'5. Variables (datos)'!B$29)/'5. Variables (datos)'!B$30*100))*AND(IF(+(('5. Variables (datos)'!B7-'5. Variables (datos)'!B$29)/'5. Variables (datos)'!B$30*100)&lt;0,0,(('5. Variables (datos)'!B7-'5. Variables (datos)'!B$29)/'5. Variables (datos)'!B$30*100)))</f>
        <v>100</v>
      </c>
      <c r="C7" s="126">
        <f>IF(+(('5. Variables (datos)'!C7-'5. Variables (datos)'!C$29)/'5. Variables (datos)'!C$30*100)&gt;100,100,(('5. Variables (datos)'!C7-'5. Variables (datos)'!C$29)/'5. Variables (datos)'!C$30*100))*AND(IF(+(('5. Variables (datos)'!C7-'5. Variables (datos)'!C$29)/'5. Variables (datos)'!C$30*100)&lt;0,0,(('5. Variables (datos)'!C7-'5. Variables (datos)'!C$29)/'5. Variables (datos)'!C$30*100)))</f>
        <v>60</v>
      </c>
      <c r="D7" s="126">
        <f>IF(+(('5. Variables (datos)'!D7-'5. Variables (datos)'!D$29)/'5. Variables (datos)'!D$30*100)&gt;100,100,(('5. Variables (datos)'!D7-'5. Variables (datos)'!D$29)/'5. Variables (datos)'!D$30*100))*AND(IF(+(('5. Variables (datos)'!D7-'5. Variables (datos)'!D$29)/'5. Variables (datos)'!D$30*100)&lt;0,0,(('5. Variables (datos)'!D7-'5. Variables (datos)'!D$29)/'5. Variables (datos)'!D$30*100)))</f>
        <v>100</v>
      </c>
      <c r="E7" s="126">
        <f>IF(+(('5. Variables (datos)'!E7-'5. Variables (datos)'!E$29)/'5. Variables (datos)'!E$30*100)&gt;100,100,(('5. Variables (datos)'!E7-'5. Variables (datos)'!E$29)/'5. Variables (datos)'!E$30*100))*AND(IF(+(('5. Variables (datos)'!E7-'5. Variables (datos)'!E$29)/'5. Variables (datos)'!E$30*100)&lt;0,0,(('5. Variables (datos)'!E7-'5. Variables (datos)'!E$29)/'5. Variables (datos)'!E$30*100)))</f>
        <v>100</v>
      </c>
      <c r="F7" s="126">
        <f>IF(+(('5. Variables (datos)'!F7-'5. Variables (datos)'!F$29)/'5. Variables (datos)'!F$30*100)&gt;100,100,(('5. Variables (datos)'!F7-'5. Variables (datos)'!F$29)/'5. Variables (datos)'!F$30*100))*AND(IF(+(('5. Variables (datos)'!F7-'5. Variables (datos)'!F$29)/'5. Variables (datos)'!F$30*100)&lt;0,0,(('5. Variables (datos)'!F7-'5. Variables (datos)'!F$29)/'5. Variables (datos)'!F$30*100)))</f>
        <v>100</v>
      </c>
      <c r="G7" s="126">
        <f>IF(+(('5. Variables (datos)'!G7-'5. Variables (datos)'!G$29)/'5. Variables (datos)'!G$30*100)&gt;100,100,(('5. Variables (datos)'!G7-'5. Variables (datos)'!G$29)/'5. Variables (datos)'!G$30*100))*AND(IF(+(('5. Variables (datos)'!G7-'5. Variables (datos)'!G$29)/'5. Variables (datos)'!G$30*100)&lt;0,0,(('5. Variables (datos)'!G7-'5. Variables (datos)'!G$29)/'5. Variables (datos)'!G$30*100)))</f>
        <v>50</v>
      </c>
      <c r="H7" s="126">
        <f>IF(+(('5. Variables (datos)'!H7-'5. Variables (datos)'!H$29)/'5. Variables (datos)'!H$30*100)&gt;100,100,(('5. Variables (datos)'!H7-'5. Variables (datos)'!H$29)/'5. Variables (datos)'!H$30*100))*AND(IF(+(('5. Variables (datos)'!H7-'5. Variables (datos)'!H$29)/'5. Variables (datos)'!H$30*100)&lt;0,0,(('5. Variables (datos)'!H7-'5. Variables (datos)'!H$29)/'5. Variables (datos)'!H$30*100)))</f>
        <v>52.380952380952387</v>
      </c>
      <c r="I7" s="126">
        <f>IF(+(('5. Variables (datos)'!I7-'5. Variables (datos)'!I$29)/'5. Variables (datos)'!I$30*100)&gt;100,100,(('5. Variables (datos)'!I7-'5. Variables (datos)'!I$29)/'5. Variables (datos)'!I$30*100))*AND(IF(+(('5. Variables (datos)'!I7-'5. Variables (datos)'!I$29)/'5. Variables (datos)'!I$30*100)&lt;0,0,(('5. Variables (datos)'!I7-'5. Variables (datos)'!I$29)/'5. Variables (datos)'!I$30*100)))</f>
        <v>100</v>
      </c>
      <c r="J7" s="126" t="e">
        <f>IF(+(('5. Variables (datos)'!J7-'5. Variables (datos)'!J$29)/'5. Variables (datos)'!J$30*100)&gt;100,100,(('5. Variables (datos)'!J7-'5. Variables (datos)'!J$29)/'5. Variables (datos)'!J$30*100))*AND(IF(+(('5. Variables (datos)'!J7-'5. Variables (datos)'!J$29)/'5. Variables (datos)'!J$30*100)&lt;0,0,(('5. Variables (datos)'!J7-'5. Variables (datos)'!J$29)/'5. Variables (datos)'!J$30*100)))</f>
        <v>#DIV/0!</v>
      </c>
      <c r="K7" s="126" t="e">
        <f>IF(+(('5. Variables (datos)'!K7-'5. Variables (datos)'!K$29)/'5. Variables (datos)'!K$30*100)&gt;100,100,(('5. Variables (datos)'!K7-'5. Variables (datos)'!K$29)/'5. Variables (datos)'!K$30*100))*AND(IF(+(('5. Variables (datos)'!K7-'5. Variables (datos)'!K$29)/'5. Variables (datos)'!K$30*100)&lt;0,0,(('5. Variables (datos)'!K7-'5. Variables (datos)'!K$29)/'5. Variables (datos)'!K$30*100)))</f>
        <v>#DIV/0!</v>
      </c>
      <c r="L7" s="126">
        <f>IF(+(('5. Variables (datos)'!L7-'5. Variables (datos)'!L$29)/'5. Variables (datos)'!L$30*100)&gt;100,100,(('5. Variables (datos)'!L7-'5. Variables (datos)'!L$29)/'5. Variables (datos)'!L$30*100))*AND(IF(+(('5. Variables (datos)'!L7-'5. Variables (datos)'!L$29)/'5. Variables (datos)'!L$30*100)&lt;0,0,(('5. Variables (datos)'!L7-'5. Variables (datos)'!L$29)/'5. Variables (datos)'!L$30*100)))</f>
        <v>100</v>
      </c>
      <c r="M7" s="126">
        <f>IF(+(('5. Variables (datos)'!M7-'5. Variables (datos)'!M$29)/'5. Variables (datos)'!M$30*100)&gt;100,100,(('5. Variables (datos)'!M7-'5. Variables (datos)'!M$29)/'5. Variables (datos)'!M$30*100))*AND(IF(+(('5. Variables (datos)'!M7-'5. Variables (datos)'!M$29)/'5. Variables (datos)'!M$30*100)&lt;0,0,(('5. Variables (datos)'!M7-'5. Variables (datos)'!M$29)/'5. Variables (datos)'!M$30*100)))</f>
        <v>100</v>
      </c>
      <c r="N7" s="126">
        <f>IF(+(('5. Variables (datos)'!N7-'5. Variables (datos)'!N$29)/'5. Variables (datos)'!N$30*100)&gt;100,100,(('5. Variables (datos)'!N7-'5. Variables (datos)'!N$29)/'5. Variables (datos)'!N$30*100))*AND(IF(+(('5. Variables (datos)'!N7-'5. Variables (datos)'!N$29)/'5. Variables (datos)'!N$30*100)&lt;0,0,(('5. Variables (datos)'!N7-'5. Variables (datos)'!N$29)/'5. Variables (datos)'!N$30*100)))</f>
        <v>42.66792809839167</v>
      </c>
      <c r="O7" s="126">
        <f>IF(+(('5. Variables (datos)'!O7-'5. Variables (datos)'!O$29)/'5. Variables (datos)'!O$30*100)&gt;100,100,(('5. Variables (datos)'!O7-'5. Variables (datos)'!O$29)/'5. Variables (datos)'!O$30*100))*AND(IF(+(('5. Variables (datos)'!O7-'5. Variables (datos)'!O$29)/'5. Variables (datos)'!O$30*100)&lt;0,0,(('5. Variables (datos)'!O7-'5. Variables (datos)'!O$29)/'5. Variables (datos)'!O$30*100)))</f>
        <v>3.5211267605633805</v>
      </c>
      <c r="P7" s="126">
        <f>IF(+(('5. Variables (datos)'!P7-'5. Variables (datos)'!P$29)/'5. Variables (datos)'!P$30*100)&gt;100,100,(('5. Variables (datos)'!P7-'5. Variables (datos)'!P$29)/'5. Variables (datos)'!P$30*100))*AND(IF(+(('5. Variables (datos)'!P7-'5. Variables (datos)'!P$29)/'5. Variables (datos)'!P$30*100)&lt;0,0,(('5. Variables (datos)'!P7-'5. Variables (datos)'!P$29)/'5. Variables (datos)'!P$30*100)))</f>
        <v>10.178384050367262</v>
      </c>
      <c r="Q7" s="126">
        <f>IF(+(('5. Variables (datos)'!Q7-'5. Variables (datos)'!Q$29)/'5. Variables (datos)'!Q$30*100)&gt;100,100,(('5. Variables (datos)'!Q7-'5. Variables (datos)'!Q$29)/'5. Variables (datos)'!Q$30*100))*AND(IF(+(('5. Variables (datos)'!Q7-'5. Variables (datos)'!Q$29)/'5. Variables (datos)'!Q$30*100)&lt;0,0,(('5. Variables (datos)'!Q7-'5. Variables (datos)'!Q$29)/'5. Variables (datos)'!Q$30*100)))</f>
        <v>0</v>
      </c>
      <c r="R7" s="126">
        <f>IF(+(('5. Variables (datos)'!R7-'5. Variables (datos)'!R$29)/'5. Variables (datos)'!R$30*100)&gt;100,100,(('5. Variables (datos)'!R7-'5. Variables (datos)'!R$29)/'5. Variables (datos)'!R$30*100))*AND(IF(+(('5. Variables (datos)'!R7-'5. Variables (datos)'!R$29)/'5. Variables (datos)'!R$30*100)&lt;0,0,(('5. Variables (datos)'!R7-'5. Variables (datos)'!R$29)/'5. Variables (datos)'!R$30*100)))</f>
        <v>50</v>
      </c>
      <c r="S7" s="126" t="e">
        <f>IF(+(('5. Variables (datos)'!S7-'5. Variables (datos)'!S$29)/'5. Variables (datos)'!S$30*100)&gt;100,100,(('5. Variables (datos)'!S7-'5. Variables (datos)'!S$29)/'5. Variables (datos)'!S$30*100))*AND(IF(+(('5. Variables (datos)'!S7-'5. Variables (datos)'!S$29)/'5. Variables (datos)'!S$30*100)&lt;0,0,(('5. Variables (datos)'!S7-'5. Variables (datos)'!S$29)/'5. Variables (datos)'!S$30*100)))</f>
        <v>#DIV/0!</v>
      </c>
      <c r="T7" s="126" t="e">
        <f>IF(+(('5. Variables (datos)'!T7-'5. Variables (datos)'!T$29)/'5. Variables (datos)'!T$30*100)&gt;100,100,(('5. Variables (datos)'!T7-'5. Variables (datos)'!T$29)/'5. Variables (datos)'!T$30*100))*AND(IF(+(('5. Variables (datos)'!T7-'5. Variables (datos)'!T$29)/'5. Variables (datos)'!T$30*100)&lt;0,0,(('5. Variables (datos)'!T7-'5. Variables (datos)'!T$29)/'5. Variables (datos)'!T$30*100)))</f>
        <v>#DIV/0!</v>
      </c>
      <c r="U7" s="126" t="e">
        <f>IF(+(('5. Variables (datos)'!U7-'5. Variables (datos)'!U$29)/'5. Variables (datos)'!U$30*100)&gt;100,100,(('5. Variables (datos)'!U7-'5. Variables (datos)'!U$29)/'5. Variables (datos)'!U$30*100))*AND(IF(+(('5. Variables (datos)'!U7-'5. Variables (datos)'!U$29)/'5. Variables (datos)'!U$30*100)&lt;0,0,(('5. Variables (datos)'!U7-'5. Variables (datos)'!U$29)/'5. Variables (datos)'!U$30*100)))</f>
        <v>#DIV/0!</v>
      </c>
      <c r="V7" s="126" t="e">
        <f>IF(+(('5. Variables (datos)'!V7-'5. Variables (datos)'!V$29)/'5. Variables (datos)'!V$30*100)&gt;100,100,(('5. Variables (datos)'!V7-'5. Variables (datos)'!V$29)/'5. Variables (datos)'!V$30*100))*AND(IF(+(('5. Variables (datos)'!V7-'5. Variables (datos)'!V$29)/'5. Variables (datos)'!V$30*100)&lt;0,0,(('5. Variables (datos)'!V7-'5. Variables (datos)'!V$29)/'5. Variables (datos)'!V$30*100)))</f>
        <v>#DIV/0!</v>
      </c>
      <c r="W7" s="126" t="e">
        <f>IF(+(('5. Variables (datos)'!W7-'5. Variables (datos)'!W$29)/'5. Variables (datos)'!W$30*100)&gt;100,100,(('5. Variables (datos)'!W7-'5. Variables (datos)'!W$29)/'5. Variables (datos)'!W$30*100))*AND(IF(+(('5. Variables (datos)'!W7-'5. Variables (datos)'!W$29)/'5. Variables (datos)'!W$30*100)&lt;0,0,(('5. Variables (datos)'!W7-'5. Variables (datos)'!W$29)/'5. Variables (datos)'!W$30*100)))</f>
        <v>#DIV/0!</v>
      </c>
      <c r="X7" s="126">
        <f>IF(+(('5. Variables (datos)'!X7-'5. Variables (datos)'!X$29)/'5. Variables (datos)'!X$30*100)&gt;100,100,(('5. Variables (datos)'!X7-'5. Variables (datos)'!X$29)/'5. Variables (datos)'!X$30*100))*AND(IF(+(('5. Variables (datos)'!X7-'5. Variables (datos)'!X$29)/'5. Variables (datos)'!X$30*100)&lt;0,0,(('5. Variables (datos)'!X7-'5. Variables (datos)'!X$29)/'5. Variables (datos)'!X$30*100)))</f>
        <v>69.230769230769212</v>
      </c>
      <c r="Y7" s="126" t="e">
        <f>IF(+(('5. Variables (datos)'!Y7-'5. Variables (datos)'!Y$29)/'5. Variables (datos)'!Y$30*100)&gt;100,100,(('5. Variables (datos)'!Y7-'5. Variables (datos)'!Y$29)/'5. Variables (datos)'!Y$30*100))*AND(IF(+(('5. Variables (datos)'!Y7-'5. Variables (datos)'!Y$29)/'5. Variables (datos)'!Y$30*100)&lt;0,0,(('5. Variables (datos)'!Y7-'5. Variables (datos)'!Y$29)/'5. Variables (datos)'!Y$30*100)))</f>
        <v>#DIV/0!</v>
      </c>
      <c r="Z7" s="126" t="e">
        <f>IF(+(('5. Variables (datos)'!Z7-'5. Variables (datos)'!Z$29)/'5. Variables (datos)'!Z$30*100)&gt;100,100,(('5. Variables (datos)'!Z7-'5. Variables (datos)'!Z$29)/'5. Variables (datos)'!Z$30*100))*AND(IF(+(('5. Variables (datos)'!Z7-'5. Variables (datos)'!Z$29)/'5. Variables (datos)'!Z$30*100)&lt;0,0,(('5. Variables (datos)'!Z7-'5. Variables (datos)'!Z$29)/'5. Variables (datos)'!Z$30*100)))</f>
        <v>#DIV/0!</v>
      </c>
    </row>
    <row r="8" spans="1:26" s="29" customFormat="1">
      <c r="A8" s="125" t="str">
        <f>+'5. Variables (datos)'!A8</f>
        <v xml:space="preserve">Aventura </v>
      </c>
      <c r="B8" s="126">
        <f>IF(+(('5. Variables (datos)'!B8-'5. Variables (datos)'!B$29)/'5. Variables (datos)'!B$30*100)&gt;100,100,(('5. Variables (datos)'!B8-'5. Variables (datos)'!B$29)/'5. Variables (datos)'!B$30*100))*AND(IF(+(('5. Variables (datos)'!B8-'5. Variables (datos)'!B$29)/'5. Variables (datos)'!B$30*100)&lt;0,0,(('5. Variables (datos)'!B8-'5. Variables (datos)'!B$29)/'5. Variables (datos)'!B$30*100)))</f>
        <v>25</v>
      </c>
      <c r="C8" s="126">
        <f>IF(+(('5. Variables (datos)'!C8-'5. Variables (datos)'!C$29)/'5. Variables (datos)'!C$30*100)&gt;100,100,(('5. Variables (datos)'!C8-'5. Variables (datos)'!C$29)/'5. Variables (datos)'!C$30*100))*AND(IF(+(('5. Variables (datos)'!C8-'5. Variables (datos)'!C$29)/'5. Variables (datos)'!C$30*100)&lt;0,0,(('5. Variables (datos)'!C8-'5. Variables (datos)'!C$29)/'5. Variables (datos)'!C$30*100)))</f>
        <v>80</v>
      </c>
      <c r="D8" s="126">
        <f>IF(+(('5. Variables (datos)'!D8-'5. Variables (datos)'!D$29)/'5. Variables (datos)'!D$30*100)&gt;100,100,(('5. Variables (datos)'!D8-'5. Variables (datos)'!D$29)/'5. Variables (datos)'!D$30*100))*AND(IF(+(('5. Variables (datos)'!D8-'5. Variables (datos)'!D$29)/'5. Variables (datos)'!D$30*100)&lt;0,0,(('5. Variables (datos)'!D8-'5. Variables (datos)'!D$29)/'5. Variables (datos)'!D$30*100)))</f>
        <v>20</v>
      </c>
      <c r="E8" s="126">
        <f>IF(+(('5. Variables (datos)'!E8-'5. Variables (datos)'!E$29)/'5. Variables (datos)'!E$30*100)&gt;100,100,(('5. Variables (datos)'!E8-'5. Variables (datos)'!E$29)/'5. Variables (datos)'!E$30*100))*AND(IF(+(('5. Variables (datos)'!E8-'5. Variables (datos)'!E$29)/'5. Variables (datos)'!E$30*100)&lt;0,0,(('5. Variables (datos)'!E8-'5. Variables (datos)'!E$29)/'5. Variables (datos)'!E$30*100)))</f>
        <v>40</v>
      </c>
      <c r="F8" s="126">
        <f>IF(+(('5. Variables (datos)'!F8-'5. Variables (datos)'!F$29)/'5. Variables (datos)'!F$30*100)&gt;100,100,(('5. Variables (datos)'!F8-'5. Variables (datos)'!F$29)/'5. Variables (datos)'!F$30*100))*AND(IF(+(('5. Variables (datos)'!F8-'5. Variables (datos)'!F$29)/'5. Variables (datos)'!F$30*100)&lt;0,0,(('5. Variables (datos)'!F8-'5. Variables (datos)'!F$29)/'5. Variables (datos)'!F$30*100)))</f>
        <v>25</v>
      </c>
      <c r="G8" s="126">
        <f>IF(+(('5. Variables (datos)'!G8-'5. Variables (datos)'!G$29)/'5. Variables (datos)'!G$30*100)&gt;100,100,(('5. Variables (datos)'!G8-'5. Variables (datos)'!G$29)/'5. Variables (datos)'!G$30*100))*AND(IF(+(('5. Variables (datos)'!G8-'5. Variables (datos)'!G$29)/'5. Variables (datos)'!G$30*100)&lt;0,0,(('5. Variables (datos)'!G8-'5. Variables (datos)'!G$29)/'5. Variables (datos)'!G$30*100)))</f>
        <v>25</v>
      </c>
      <c r="H8" s="126">
        <f>IF(+(('5. Variables (datos)'!H8-'5. Variables (datos)'!H$29)/'5. Variables (datos)'!H$30*100)&gt;100,100,(('5. Variables (datos)'!H8-'5. Variables (datos)'!H$29)/'5. Variables (datos)'!H$30*100))*AND(IF(+(('5. Variables (datos)'!H8-'5. Variables (datos)'!H$29)/'5. Variables (datos)'!H$30*100)&lt;0,0,(('5. Variables (datos)'!H8-'5. Variables (datos)'!H$29)/'5. Variables (datos)'!H$30*100)))</f>
        <v>33.333333333333329</v>
      </c>
      <c r="I8" s="126">
        <f>IF(+(('5. Variables (datos)'!I8-'5. Variables (datos)'!I$29)/'5. Variables (datos)'!I$30*100)&gt;100,100,(('5. Variables (datos)'!I8-'5. Variables (datos)'!I$29)/'5. Variables (datos)'!I$30*100))*AND(IF(+(('5. Variables (datos)'!I8-'5. Variables (datos)'!I$29)/'5. Variables (datos)'!I$30*100)&lt;0,0,(('5. Variables (datos)'!I8-'5. Variables (datos)'!I$29)/'5. Variables (datos)'!I$30*100)))</f>
        <v>9.4696969696969688</v>
      </c>
      <c r="J8" s="126" t="e">
        <f>IF(+(('5. Variables (datos)'!J8-'5. Variables (datos)'!J$29)/'5. Variables (datos)'!J$30*100)&gt;100,100,(('5. Variables (datos)'!J8-'5. Variables (datos)'!J$29)/'5. Variables (datos)'!J$30*100))*AND(IF(+(('5. Variables (datos)'!J8-'5. Variables (datos)'!J$29)/'5. Variables (datos)'!J$30*100)&lt;0,0,(('5. Variables (datos)'!J8-'5. Variables (datos)'!J$29)/'5. Variables (datos)'!J$30*100)))</f>
        <v>#DIV/0!</v>
      </c>
      <c r="K8" s="126" t="e">
        <f>IF(+(('5. Variables (datos)'!K8-'5. Variables (datos)'!K$29)/'5. Variables (datos)'!K$30*100)&gt;100,100,(('5. Variables (datos)'!K8-'5. Variables (datos)'!K$29)/'5. Variables (datos)'!K$30*100))*AND(IF(+(('5. Variables (datos)'!K8-'5. Variables (datos)'!K$29)/'5. Variables (datos)'!K$30*100)&lt;0,0,(('5. Variables (datos)'!K8-'5. Variables (datos)'!K$29)/'5. Variables (datos)'!K$30*100)))</f>
        <v>#DIV/0!</v>
      </c>
      <c r="L8" s="126">
        <f>IF(+(('5. Variables (datos)'!L8-'5. Variables (datos)'!L$29)/'5. Variables (datos)'!L$30*100)&gt;100,100,(('5. Variables (datos)'!L8-'5. Variables (datos)'!L$29)/'5. Variables (datos)'!L$30*100))*AND(IF(+(('5. Variables (datos)'!L8-'5. Variables (datos)'!L$29)/'5. Variables (datos)'!L$30*100)&lt;0,0,(('5. Variables (datos)'!L8-'5. Variables (datos)'!L$29)/'5. Variables (datos)'!L$30*100)))</f>
        <v>100</v>
      </c>
      <c r="M8" s="126">
        <f>IF(+(('5. Variables (datos)'!M8-'5. Variables (datos)'!M$29)/'5. Variables (datos)'!M$30*100)&gt;100,100,(('5. Variables (datos)'!M8-'5. Variables (datos)'!M$29)/'5. Variables (datos)'!M$30*100))*AND(IF(+(('5. Variables (datos)'!M8-'5. Variables (datos)'!M$29)/'5. Variables (datos)'!M$30*100)&lt;0,0,(('5. Variables (datos)'!M8-'5. Variables (datos)'!M$29)/'5. Variables (datos)'!M$30*100)))</f>
        <v>100</v>
      </c>
      <c r="N8" s="126">
        <f>IF(+(('5. Variables (datos)'!N8-'5. Variables (datos)'!N$29)/'5. Variables (datos)'!N$30*100)&gt;100,100,(('5. Variables (datos)'!N8-'5. Variables (datos)'!N$29)/'5. Variables (datos)'!N$30*100))*AND(IF(+(('5. Variables (datos)'!N8-'5. Variables (datos)'!N$29)/'5. Variables (datos)'!N$30*100)&lt;0,0,(('5. Variables (datos)'!N8-'5. Variables (datos)'!N$29)/'5. Variables (datos)'!N$30*100)))</f>
        <v>68.022705771050141</v>
      </c>
      <c r="O8" s="126">
        <f>IF(+(('5. Variables (datos)'!O8-'5. Variables (datos)'!O$29)/'5. Variables (datos)'!O$30*100)&gt;100,100,(('5. Variables (datos)'!O8-'5. Variables (datos)'!O$29)/'5. Variables (datos)'!O$30*100))*AND(IF(+(('5. Variables (datos)'!O8-'5. Variables (datos)'!O$29)/'5. Variables (datos)'!O$30*100)&lt;0,0,(('5. Variables (datos)'!O8-'5. Variables (datos)'!O$29)/'5. Variables (datos)'!O$30*100)))</f>
        <v>23.591549295774648</v>
      </c>
      <c r="P8" s="126">
        <f>IF(+(('5. Variables (datos)'!P8-'5. Variables (datos)'!P$29)/'5. Variables (datos)'!P$30*100)&gt;100,100,(('5. Variables (datos)'!P8-'5. Variables (datos)'!P$29)/'5. Variables (datos)'!P$30*100))*AND(IF(+(('5. Variables (datos)'!P8-'5. Variables (datos)'!P$29)/'5. Variables (datos)'!P$30*100)&lt;0,0,(('5. Variables (datos)'!P8-'5. Variables (datos)'!P$29)/'5. Variables (datos)'!P$30*100)))</f>
        <v>4.1972717733473237</v>
      </c>
      <c r="Q8" s="126">
        <f>IF(+(('5. Variables (datos)'!Q8-'5. Variables (datos)'!Q$29)/'5. Variables (datos)'!Q$30*100)&gt;100,100,(('5. Variables (datos)'!Q8-'5. Variables (datos)'!Q$29)/'5. Variables (datos)'!Q$30*100))*AND(IF(+(('5. Variables (datos)'!Q8-'5. Variables (datos)'!Q$29)/'5. Variables (datos)'!Q$30*100)&lt;0,0,(('5. Variables (datos)'!Q8-'5. Variables (datos)'!Q$29)/'5. Variables (datos)'!Q$30*100)))</f>
        <v>0</v>
      </c>
      <c r="R8" s="126">
        <f>IF(+(('5. Variables (datos)'!R8-'5. Variables (datos)'!R$29)/'5. Variables (datos)'!R$30*100)&gt;100,100,(('5. Variables (datos)'!R8-'5. Variables (datos)'!R$29)/'5. Variables (datos)'!R$30*100))*AND(IF(+(('5. Variables (datos)'!R8-'5. Variables (datos)'!R$29)/'5. Variables (datos)'!R$30*100)&lt;0,0,(('5. Variables (datos)'!R8-'5. Variables (datos)'!R$29)/'5. Variables (datos)'!R$30*100)))</f>
        <v>75</v>
      </c>
      <c r="S8" s="126" t="e">
        <f>IF(+(('5. Variables (datos)'!S8-'5. Variables (datos)'!S$29)/'5. Variables (datos)'!S$30*100)&gt;100,100,(('5. Variables (datos)'!S8-'5. Variables (datos)'!S$29)/'5. Variables (datos)'!S$30*100))*AND(IF(+(('5. Variables (datos)'!S8-'5. Variables (datos)'!S$29)/'5. Variables (datos)'!S$30*100)&lt;0,0,(('5. Variables (datos)'!S8-'5. Variables (datos)'!S$29)/'5. Variables (datos)'!S$30*100)))</f>
        <v>#DIV/0!</v>
      </c>
      <c r="T8" s="126" t="e">
        <f>IF(+(('5. Variables (datos)'!T8-'5. Variables (datos)'!T$29)/'5. Variables (datos)'!T$30*100)&gt;100,100,(('5. Variables (datos)'!T8-'5. Variables (datos)'!T$29)/'5. Variables (datos)'!T$30*100))*AND(IF(+(('5. Variables (datos)'!T8-'5. Variables (datos)'!T$29)/'5. Variables (datos)'!T$30*100)&lt;0,0,(('5. Variables (datos)'!T8-'5. Variables (datos)'!T$29)/'5. Variables (datos)'!T$30*100)))</f>
        <v>#DIV/0!</v>
      </c>
      <c r="U8" s="126" t="e">
        <f>IF(+(('5. Variables (datos)'!U8-'5. Variables (datos)'!U$29)/'5. Variables (datos)'!U$30*100)&gt;100,100,(('5. Variables (datos)'!U8-'5. Variables (datos)'!U$29)/'5. Variables (datos)'!U$30*100))*AND(IF(+(('5. Variables (datos)'!U8-'5. Variables (datos)'!U$29)/'5. Variables (datos)'!U$30*100)&lt;0,0,(('5. Variables (datos)'!U8-'5. Variables (datos)'!U$29)/'5. Variables (datos)'!U$30*100)))</f>
        <v>#DIV/0!</v>
      </c>
      <c r="V8" s="126" t="e">
        <f>IF(+(('5. Variables (datos)'!V8-'5. Variables (datos)'!V$29)/'5. Variables (datos)'!V$30*100)&gt;100,100,(('5. Variables (datos)'!V8-'5. Variables (datos)'!V$29)/'5. Variables (datos)'!V$30*100))*AND(IF(+(('5. Variables (datos)'!V8-'5. Variables (datos)'!V$29)/'5. Variables (datos)'!V$30*100)&lt;0,0,(('5. Variables (datos)'!V8-'5. Variables (datos)'!V$29)/'5. Variables (datos)'!V$30*100)))</f>
        <v>#DIV/0!</v>
      </c>
      <c r="W8" s="126" t="e">
        <f>IF(+(('5. Variables (datos)'!W8-'5. Variables (datos)'!W$29)/'5. Variables (datos)'!W$30*100)&gt;100,100,(('5. Variables (datos)'!W8-'5. Variables (datos)'!W$29)/'5. Variables (datos)'!W$30*100))*AND(IF(+(('5. Variables (datos)'!W8-'5. Variables (datos)'!W$29)/'5. Variables (datos)'!W$30*100)&lt;0,0,(('5. Variables (datos)'!W8-'5. Variables (datos)'!W$29)/'5. Variables (datos)'!W$30*100)))</f>
        <v>#DIV/0!</v>
      </c>
      <c r="X8" s="126">
        <f>IF(+(('5. Variables (datos)'!X8-'5. Variables (datos)'!X$29)/'5. Variables (datos)'!X$30*100)&gt;100,100,(('5. Variables (datos)'!X8-'5. Variables (datos)'!X$29)/'5. Variables (datos)'!X$30*100))*AND(IF(+(('5. Variables (datos)'!X8-'5. Variables (datos)'!X$29)/'5. Variables (datos)'!X$30*100)&lt;0,0,(('5. Variables (datos)'!X8-'5. Variables (datos)'!X$29)/'5. Variables (datos)'!X$30*100)))</f>
        <v>23.076923076923077</v>
      </c>
      <c r="Y8" s="126" t="e">
        <f>IF(+(('5. Variables (datos)'!Y8-'5. Variables (datos)'!Y$29)/'5. Variables (datos)'!Y$30*100)&gt;100,100,(('5. Variables (datos)'!Y8-'5. Variables (datos)'!Y$29)/'5. Variables (datos)'!Y$30*100))*AND(IF(+(('5. Variables (datos)'!Y8-'5. Variables (datos)'!Y$29)/'5. Variables (datos)'!Y$30*100)&lt;0,0,(('5. Variables (datos)'!Y8-'5. Variables (datos)'!Y$29)/'5. Variables (datos)'!Y$30*100)))</f>
        <v>#DIV/0!</v>
      </c>
      <c r="Z8" s="126" t="e">
        <f>IF(+(('5. Variables (datos)'!Z8-'5. Variables (datos)'!Z$29)/'5. Variables (datos)'!Z$30*100)&gt;100,100,(('5. Variables (datos)'!Z8-'5. Variables (datos)'!Z$29)/'5. Variables (datos)'!Z$30*100))*AND(IF(+(('5. Variables (datos)'!Z8-'5. Variables (datos)'!Z$29)/'5. Variables (datos)'!Z$30*100)&lt;0,0,(('5. Variables (datos)'!Z8-'5. Variables (datos)'!Z$29)/'5. Variables (datos)'!Z$30*100)))</f>
        <v>#DIV/0!</v>
      </c>
    </row>
    <row r="9" spans="1:26" s="29" customFormat="1">
      <c r="A9" s="125" t="str">
        <f>+'5. Variables (datos)'!A9</f>
        <v xml:space="preserve">Naturaleza </v>
      </c>
      <c r="B9" s="126">
        <f>IF(+(('5. Variables (datos)'!B9-'5. Variables (datos)'!B$29)/'5. Variables (datos)'!B$30*100)&gt;100,100,(('5. Variables (datos)'!B9-'5. Variables (datos)'!B$29)/'5. Variables (datos)'!B$30*100))*AND(IF(+(('5. Variables (datos)'!B9-'5. Variables (datos)'!B$29)/'5. Variables (datos)'!B$30*100)&lt;0,0,(('5. Variables (datos)'!B9-'5. Variables (datos)'!B$29)/'5. Variables (datos)'!B$30*100)))</f>
        <v>25</v>
      </c>
      <c r="C9" s="126">
        <f>IF(+(('5. Variables (datos)'!C9-'5. Variables (datos)'!C$29)/'5. Variables (datos)'!C$30*100)&gt;100,100,(('5. Variables (datos)'!C9-'5. Variables (datos)'!C$29)/'5. Variables (datos)'!C$30*100))*AND(IF(+(('5. Variables (datos)'!C9-'5. Variables (datos)'!C$29)/'5. Variables (datos)'!C$30*100)&lt;0,0,(('5. Variables (datos)'!C9-'5. Variables (datos)'!C$29)/'5. Variables (datos)'!C$30*100)))</f>
        <v>100</v>
      </c>
      <c r="D9" s="126">
        <f>IF(+(('5. Variables (datos)'!D9-'5. Variables (datos)'!D$29)/'5. Variables (datos)'!D$30*100)&gt;100,100,(('5. Variables (datos)'!D9-'5. Variables (datos)'!D$29)/'5. Variables (datos)'!D$30*100))*AND(IF(+(('5. Variables (datos)'!D9-'5. Variables (datos)'!D$29)/'5. Variables (datos)'!D$30*100)&lt;0,0,(('5. Variables (datos)'!D9-'5. Variables (datos)'!D$29)/'5. Variables (datos)'!D$30*100)))</f>
        <v>60</v>
      </c>
      <c r="E9" s="126">
        <f>IF(+(('5. Variables (datos)'!E9-'5. Variables (datos)'!E$29)/'5. Variables (datos)'!E$30*100)&gt;100,100,(('5. Variables (datos)'!E9-'5. Variables (datos)'!E$29)/'5. Variables (datos)'!E$30*100))*AND(IF(+(('5. Variables (datos)'!E9-'5. Variables (datos)'!E$29)/'5. Variables (datos)'!E$30*100)&lt;0,0,(('5. Variables (datos)'!E9-'5. Variables (datos)'!E$29)/'5. Variables (datos)'!E$30*100)))</f>
        <v>40</v>
      </c>
      <c r="F9" s="126">
        <f>IF(+(('5. Variables (datos)'!F9-'5. Variables (datos)'!F$29)/'5. Variables (datos)'!F$30*100)&gt;100,100,(('5. Variables (datos)'!F9-'5. Variables (datos)'!F$29)/'5. Variables (datos)'!F$30*100))*AND(IF(+(('5. Variables (datos)'!F9-'5. Variables (datos)'!F$29)/'5. Variables (datos)'!F$30*100)&lt;0,0,(('5. Variables (datos)'!F9-'5. Variables (datos)'!F$29)/'5. Variables (datos)'!F$30*100)))</f>
        <v>25</v>
      </c>
      <c r="G9" s="126">
        <f>IF(+(('5. Variables (datos)'!G9-'5. Variables (datos)'!G$29)/'5. Variables (datos)'!G$30*100)&gt;100,100,(('5. Variables (datos)'!G9-'5. Variables (datos)'!G$29)/'5. Variables (datos)'!G$30*100))*AND(IF(+(('5. Variables (datos)'!G9-'5. Variables (datos)'!G$29)/'5. Variables (datos)'!G$30*100)&lt;0,0,(('5. Variables (datos)'!G9-'5. Variables (datos)'!G$29)/'5. Variables (datos)'!G$30*100)))</f>
        <v>25</v>
      </c>
      <c r="H9" s="126">
        <f>IF(+(('5. Variables (datos)'!H9-'5. Variables (datos)'!H$29)/'5. Variables (datos)'!H$30*100)&gt;100,100,(('5. Variables (datos)'!H9-'5. Variables (datos)'!H$29)/'5. Variables (datos)'!H$30*100))*AND(IF(+(('5. Variables (datos)'!H9-'5. Variables (datos)'!H$29)/'5. Variables (datos)'!H$30*100)&lt;0,0,(('5. Variables (datos)'!H9-'5. Variables (datos)'!H$29)/'5. Variables (datos)'!H$30*100)))</f>
        <v>23.809523809523807</v>
      </c>
      <c r="I9" s="126">
        <f>IF(+(('5. Variables (datos)'!I9-'5. Variables (datos)'!I$29)/'5. Variables (datos)'!I$30*100)&gt;100,100,(('5. Variables (datos)'!I9-'5. Variables (datos)'!I$29)/'5. Variables (datos)'!I$30*100))*AND(IF(+(('5. Variables (datos)'!I9-'5. Variables (datos)'!I$29)/'5. Variables (datos)'!I$30*100)&lt;0,0,(('5. Variables (datos)'!I9-'5. Variables (datos)'!I$29)/'5. Variables (datos)'!I$30*100)))</f>
        <v>8.3333333333333321</v>
      </c>
      <c r="J9" s="126" t="e">
        <f>IF(+(('5. Variables (datos)'!J9-'5. Variables (datos)'!J$29)/'5. Variables (datos)'!J$30*100)&gt;100,100,(('5. Variables (datos)'!J9-'5. Variables (datos)'!J$29)/'5. Variables (datos)'!J$30*100))*AND(IF(+(('5. Variables (datos)'!J9-'5. Variables (datos)'!J$29)/'5. Variables (datos)'!J$30*100)&lt;0,0,(('5. Variables (datos)'!J9-'5. Variables (datos)'!J$29)/'5. Variables (datos)'!J$30*100)))</f>
        <v>#DIV/0!</v>
      </c>
      <c r="K9" s="126" t="e">
        <f>IF(+(('5. Variables (datos)'!K9-'5. Variables (datos)'!K$29)/'5. Variables (datos)'!K$30*100)&gt;100,100,(('5. Variables (datos)'!K9-'5. Variables (datos)'!K$29)/'5. Variables (datos)'!K$30*100))*AND(IF(+(('5. Variables (datos)'!K9-'5. Variables (datos)'!K$29)/'5. Variables (datos)'!K$30*100)&lt;0,0,(('5. Variables (datos)'!K9-'5. Variables (datos)'!K$29)/'5. Variables (datos)'!K$30*100)))</f>
        <v>#DIV/0!</v>
      </c>
      <c r="L9" s="126">
        <f>IF(+(('5. Variables (datos)'!L9-'5. Variables (datos)'!L$29)/'5. Variables (datos)'!L$30*100)&gt;100,100,(('5. Variables (datos)'!L9-'5. Variables (datos)'!L$29)/'5. Variables (datos)'!L$30*100))*AND(IF(+(('5. Variables (datos)'!L9-'5. Variables (datos)'!L$29)/'5. Variables (datos)'!L$30*100)&lt;0,0,(('5. Variables (datos)'!L9-'5. Variables (datos)'!L$29)/'5. Variables (datos)'!L$30*100)))</f>
        <v>100</v>
      </c>
      <c r="M9" s="126">
        <f>IF(+(('5. Variables (datos)'!M9-'5. Variables (datos)'!M$29)/'5. Variables (datos)'!M$30*100)&gt;100,100,(('5. Variables (datos)'!M9-'5. Variables (datos)'!M$29)/'5. Variables (datos)'!M$30*100))*AND(IF(+(('5. Variables (datos)'!M9-'5. Variables (datos)'!M$29)/'5. Variables (datos)'!M$30*100)&lt;0,0,(('5. Variables (datos)'!M9-'5. Variables (datos)'!M$29)/'5. Variables (datos)'!M$30*100)))</f>
        <v>100</v>
      </c>
      <c r="N9" s="126">
        <f>IF(+(('5. Variables (datos)'!N9-'5. Variables (datos)'!N$29)/'5. Variables (datos)'!N$30*100)&gt;100,100,(('5. Variables (datos)'!N9-'5. Variables (datos)'!N$29)/'5. Variables (datos)'!N$30*100))*AND(IF(+(('5. Variables (datos)'!N9-'5. Variables (datos)'!N$29)/'5. Variables (datos)'!N$30*100)&lt;0,0,(('5. Variables (datos)'!N9-'5. Variables (datos)'!N$29)/'5. Variables (datos)'!N$30*100)))</f>
        <v>90.728476821192046</v>
      </c>
      <c r="O9" s="126">
        <f>IF(+(('5. Variables (datos)'!O9-'5. Variables (datos)'!O$29)/'5. Variables (datos)'!O$30*100)&gt;100,100,(('5. Variables (datos)'!O9-'5. Variables (datos)'!O$29)/'5. Variables (datos)'!O$30*100))*AND(IF(+(('5. Variables (datos)'!O9-'5. Variables (datos)'!O$29)/'5. Variables (datos)'!O$30*100)&lt;0,0,(('5. Variables (datos)'!O9-'5. Variables (datos)'!O$29)/'5. Variables (datos)'!O$30*100)))</f>
        <v>26.056338028169012</v>
      </c>
      <c r="P9" s="126">
        <f>IF(+(('5. Variables (datos)'!P9-'5. Variables (datos)'!P$29)/'5. Variables (datos)'!P$30*100)&gt;100,100,(('5. Variables (datos)'!P9-'5. Variables (datos)'!P$29)/'5. Variables (datos)'!P$30*100))*AND(IF(+(('5. Variables (datos)'!P9-'5. Variables (datos)'!P$29)/'5. Variables (datos)'!P$30*100)&lt;0,0,(('5. Variables (datos)'!P9-'5. Variables (datos)'!P$29)/'5. Variables (datos)'!P$30*100)))</f>
        <v>5.8761804826862534</v>
      </c>
      <c r="Q9" s="126">
        <f>IF(+(('5. Variables (datos)'!Q9-'5. Variables (datos)'!Q$29)/'5. Variables (datos)'!Q$30*100)&gt;100,100,(('5. Variables (datos)'!Q9-'5. Variables (datos)'!Q$29)/'5. Variables (datos)'!Q$30*100))*AND(IF(+(('5. Variables (datos)'!Q9-'5. Variables (datos)'!Q$29)/'5. Variables (datos)'!Q$30*100)&lt;0,0,(('5. Variables (datos)'!Q9-'5. Variables (datos)'!Q$29)/'5. Variables (datos)'!Q$30*100)))</f>
        <v>0</v>
      </c>
      <c r="R9" s="126">
        <f>IF(+(('5. Variables (datos)'!R9-'5. Variables (datos)'!R$29)/'5. Variables (datos)'!R$30*100)&gt;100,100,(('5. Variables (datos)'!R9-'5. Variables (datos)'!R$29)/'5. Variables (datos)'!R$30*100))*AND(IF(+(('5. Variables (datos)'!R9-'5. Variables (datos)'!R$29)/'5. Variables (datos)'!R$30*100)&lt;0,0,(('5. Variables (datos)'!R9-'5. Variables (datos)'!R$29)/'5. Variables (datos)'!R$30*100)))</f>
        <v>50</v>
      </c>
      <c r="S9" s="126" t="e">
        <f>IF(+(('5. Variables (datos)'!S9-'5. Variables (datos)'!S$29)/'5. Variables (datos)'!S$30*100)&gt;100,100,(('5. Variables (datos)'!S9-'5. Variables (datos)'!S$29)/'5. Variables (datos)'!S$30*100))*AND(IF(+(('5. Variables (datos)'!S9-'5. Variables (datos)'!S$29)/'5. Variables (datos)'!S$30*100)&lt;0,0,(('5. Variables (datos)'!S9-'5. Variables (datos)'!S$29)/'5. Variables (datos)'!S$30*100)))</f>
        <v>#DIV/0!</v>
      </c>
      <c r="T9" s="126" t="e">
        <f>IF(+(('5. Variables (datos)'!T9-'5. Variables (datos)'!T$29)/'5. Variables (datos)'!T$30*100)&gt;100,100,(('5. Variables (datos)'!T9-'5. Variables (datos)'!T$29)/'5. Variables (datos)'!T$30*100))*AND(IF(+(('5. Variables (datos)'!T9-'5. Variables (datos)'!T$29)/'5. Variables (datos)'!T$30*100)&lt;0,0,(('5. Variables (datos)'!T9-'5. Variables (datos)'!T$29)/'5. Variables (datos)'!T$30*100)))</f>
        <v>#DIV/0!</v>
      </c>
      <c r="U9" s="126" t="e">
        <f>IF(+(('5. Variables (datos)'!U9-'5. Variables (datos)'!U$29)/'5. Variables (datos)'!U$30*100)&gt;100,100,(('5. Variables (datos)'!U9-'5. Variables (datos)'!U$29)/'5. Variables (datos)'!U$30*100))*AND(IF(+(('5. Variables (datos)'!U9-'5. Variables (datos)'!U$29)/'5. Variables (datos)'!U$30*100)&lt;0,0,(('5. Variables (datos)'!U9-'5. Variables (datos)'!U$29)/'5. Variables (datos)'!U$30*100)))</f>
        <v>#DIV/0!</v>
      </c>
      <c r="V9" s="126" t="e">
        <f>IF(+(('5. Variables (datos)'!V9-'5. Variables (datos)'!V$29)/'5. Variables (datos)'!V$30*100)&gt;100,100,(('5. Variables (datos)'!V9-'5. Variables (datos)'!V$29)/'5. Variables (datos)'!V$30*100))*AND(IF(+(('5. Variables (datos)'!V9-'5. Variables (datos)'!V$29)/'5. Variables (datos)'!V$30*100)&lt;0,0,(('5. Variables (datos)'!V9-'5. Variables (datos)'!V$29)/'5. Variables (datos)'!V$30*100)))</f>
        <v>#DIV/0!</v>
      </c>
      <c r="W9" s="126" t="e">
        <f>IF(+(('5. Variables (datos)'!W9-'5. Variables (datos)'!W$29)/'5. Variables (datos)'!W$30*100)&gt;100,100,(('5. Variables (datos)'!W9-'5. Variables (datos)'!W$29)/'5. Variables (datos)'!W$30*100))*AND(IF(+(('5. Variables (datos)'!W9-'5. Variables (datos)'!W$29)/'5. Variables (datos)'!W$30*100)&lt;0,0,(('5. Variables (datos)'!W9-'5. Variables (datos)'!W$29)/'5. Variables (datos)'!W$30*100)))</f>
        <v>#DIV/0!</v>
      </c>
      <c r="X9" s="126">
        <f>IF(+(('5. Variables (datos)'!X9-'5. Variables (datos)'!X$29)/'5. Variables (datos)'!X$30*100)&gt;100,100,(('5. Variables (datos)'!X9-'5. Variables (datos)'!X$29)/'5. Variables (datos)'!X$30*100))*AND(IF(+(('5. Variables (datos)'!X9-'5. Variables (datos)'!X$29)/'5. Variables (datos)'!X$30*100)&lt;0,0,(('5. Variables (datos)'!X9-'5. Variables (datos)'!X$29)/'5. Variables (datos)'!X$30*100)))</f>
        <v>23.076923076923077</v>
      </c>
      <c r="Y9" s="126" t="e">
        <f>IF(+(('5. Variables (datos)'!Y9-'5. Variables (datos)'!Y$29)/'5. Variables (datos)'!Y$30*100)&gt;100,100,(('5. Variables (datos)'!Y9-'5. Variables (datos)'!Y$29)/'5. Variables (datos)'!Y$30*100))*AND(IF(+(('5. Variables (datos)'!Y9-'5. Variables (datos)'!Y$29)/'5. Variables (datos)'!Y$30*100)&lt;0,0,(('5. Variables (datos)'!Y9-'5. Variables (datos)'!Y$29)/'5. Variables (datos)'!Y$30*100)))</f>
        <v>#DIV/0!</v>
      </c>
      <c r="Z9" s="126" t="e">
        <f>IF(+(('5. Variables (datos)'!Z9-'5. Variables (datos)'!Z$29)/'5. Variables (datos)'!Z$30*100)&gt;100,100,(('5. Variables (datos)'!Z9-'5. Variables (datos)'!Z$29)/'5. Variables (datos)'!Z$30*100))*AND(IF(+(('5. Variables (datos)'!Z9-'5. Variables (datos)'!Z$29)/'5. Variables (datos)'!Z$30*100)&lt;0,0,(('5. Variables (datos)'!Z9-'5. Variables (datos)'!Z$29)/'5. Variables (datos)'!Z$30*100)))</f>
        <v>#DIV/0!</v>
      </c>
    </row>
    <row r="10" spans="1:26" s="29" customFormat="1">
      <c r="A10" s="125" t="str">
        <f>+'5. Variables (datos)'!A10</f>
        <v>Termas &amp; Wellness</v>
      </c>
      <c r="B10" s="126">
        <f>IF(+(('5. Variables (datos)'!B10-'5. Variables (datos)'!B$29)/'5. Variables (datos)'!B$30*100)&gt;100,100,(('5. Variables (datos)'!B10-'5. Variables (datos)'!B$29)/'5. Variables (datos)'!B$30*100))*AND(IF(+(('5. Variables (datos)'!B10-'5. Variables (datos)'!B$29)/'5. Variables (datos)'!B$30*100)&lt;0,0,(('5. Variables (datos)'!B10-'5. Variables (datos)'!B$29)/'5. Variables (datos)'!B$30*100)))</f>
        <v>25</v>
      </c>
      <c r="C10" s="126">
        <f>IF(+(('5. Variables (datos)'!C10-'5. Variables (datos)'!C$29)/'5. Variables (datos)'!C$30*100)&gt;100,100,(('5. Variables (datos)'!C10-'5. Variables (datos)'!C$29)/'5. Variables (datos)'!C$30*100))*AND(IF(+(('5. Variables (datos)'!C10-'5. Variables (datos)'!C$29)/'5. Variables (datos)'!C$30*100)&lt;0,0,(('5. Variables (datos)'!C10-'5. Variables (datos)'!C$29)/'5. Variables (datos)'!C$30*100)))</f>
        <v>40</v>
      </c>
      <c r="D10" s="126">
        <f>IF(+(('5. Variables (datos)'!D10-'5. Variables (datos)'!D$29)/'5. Variables (datos)'!D$30*100)&gt;100,100,(('5. Variables (datos)'!D10-'5. Variables (datos)'!D$29)/'5. Variables (datos)'!D$30*100))*AND(IF(+(('5. Variables (datos)'!D10-'5. Variables (datos)'!D$29)/'5. Variables (datos)'!D$30*100)&lt;0,0,(('5. Variables (datos)'!D10-'5. Variables (datos)'!D$29)/'5. Variables (datos)'!D$30*100)))</f>
        <v>0</v>
      </c>
      <c r="E10" s="126">
        <f>IF(+(('5. Variables (datos)'!E10-'5. Variables (datos)'!E$29)/'5. Variables (datos)'!E$30*100)&gt;100,100,(('5. Variables (datos)'!E10-'5. Variables (datos)'!E$29)/'5. Variables (datos)'!E$30*100))*AND(IF(+(('5. Variables (datos)'!E10-'5. Variables (datos)'!E$29)/'5. Variables (datos)'!E$30*100)&lt;0,0,(('5. Variables (datos)'!E10-'5. Variables (datos)'!E$29)/'5. Variables (datos)'!E$30*100)))</f>
        <v>40</v>
      </c>
      <c r="F10" s="126">
        <f>IF(+(('5. Variables (datos)'!F10-'5. Variables (datos)'!F$29)/'5. Variables (datos)'!F$30*100)&gt;100,100,(('5. Variables (datos)'!F10-'5. Variables (datos)'!F$29)/'5. Variables (datos)'!F$30*100))*AND(IF(+(('5. Variables (datos)'!F10-'5. Variables (datos)'!F$29)/'5. Variables (datos)'!F$30*100)&lt;0,0,(('5. Variables (datos)'!F10-'5. Variables (datos)'!F$29)/'5. Variables (datos)'!F$30*100)))</f>
        <v>25</v>
      </c>
      <c r="G10" s="126">
        <f>IF(+(('5. Variables (datos)'!G10-'5. Variables (datos)'!G$29)/'5. Variables (datos)'!G$30*100)&gt;100,100,(('5. Variables (datos)'!G10-'5. Variables (datos)'!G$29)/'5. Variables (datos)'!G$30*100))*AND(IF(+(('5. Variables (datos)'!G10-'5. Variables (datos)'!G$29)/'5. Variables (datos)'!G$30*100)&lt;0,0,(('5. Variables (datos)'!G10-'5. Variables (datos)'!G$29)/'5. Variables (datos)'!G$30*100)))</f>
        <v>50</v>
      </c>
      <c r="H10" s="126">
        <f>IF(+(('5. Variables (datos)'!H10-'5. Variables (datos)'!H$29)/'5. Variables (datos)'!H$30*100)&gt;100,100,(('5. Variables (datos)'!H10-'5. Variables (datos)'!H$29)/'5. Variables (datos)'!H$30*100))*AND(IF(+(('5. Variables (datos)'!H10-'5. Variables (datos)'!H$29)/'5. Variables (datos)'!H$30*100)&lt;0,0,(('5. Variables (datos)'!H10-'5. Variables (datos)'!H$29)/'5. Variables (datos)'!H$30*100)))</f>
        <v>0</v>
      </c>
      <c r="I10" s="126">
        <f>IF(+(('5. Variables (datos)'!I10-'5. Variables (datos)'!I$29)/'5. Variables (datos)'!I$30*100)&gt;100,100,(('5. Variables (datos)'!I10-'5. Variables (datos)'!I$29)/'5. Variables (datos)'!I$30*100))*AND(IF(+(('5. Variables (datos)'!I10-'5. Variables (datos)'!I$29)/'5. Variables (datos)'!I$30*100)&lt;0,0,(('5. Variables (datos)'!I10-'5. Variables (datos)'!I$29)/'5. Variables (datos)'!I$30*100)))</f>
        <v>0</v>
      </c>
      <c r="J10" s="126" t="e">
        <f>IF(+(('5. Variables (datos)'!J10-'5. Variables (datos)'!J$29)/'5. Variables (datos)'!J$30*100)&gt;100,100,(('5. Variables (datos)'!J10-'5. Variables (datos)'!J$29)/'5. Variables (datos)'!J$30*100))*AND(IF(+(('5. Variables (datos)'!J10-'5. Variables (datos)'!J$29)/'5. Variables (datos)'!J$30*100)&lt;0,0,(('5. Variables (datos)'!J10-'5. Variables (datos)'!J$29)/'5. Variables (datos)'!J$30*100)))</f>
        <v>#DIV/0!</v>
      </c>
      <c r="K10" s="126" t="e">
        <f>IF(+(('5. Variables (datos)'!K10-'5. Variables (datos)'!K$29)/'5. Variables (datos)'!K$30*100)&gt;100,100,(('5. Variables (datos)'!K10-'5. Variables (datos)'!K$29)/'5. Variables (datos)'!K$30*100))*AND(IF(+(('5. Variables (datos)'!K10-'5. Variables (datos)'!K$29)/'5. Variables (datos)'!K$30*100)&lt;0,0,(('5. Variables (datos)'!K10-'5. Variables (datos)'!K$29)/'5. Variables (datos)'!K$30*100)))</f>
        <v>#DIV/0!</v>
      </c>
      <c r="L10" s="126">
        <f>IF(+(('5. Variables (datos)'!L10-'5. Variables (datos)'!L$29)/'5. Variables (datos)'!L$30*100)&gt;100,100,(('5. Variables (datos)'!L10-'5. Variables (datos)'!L$29)/'5. Variables (datos)'!L$30*100))*AND(IF(+(('5. Variables (datos)'!L10-'5. Variables (datos)'!L$29)/'5. Variables (datos)'!L$30*100)&lt;0,0,(('5. Variables (datos)'!L10-'5. Variables (datos)'!L$29)/'5. Variables (datos)'!L$30*100)))</f>
        <v>66.666666666666657</v>
      </c>
      <c r="M10" s="126">
        <f>IF(+(('5. Variables (datos)'!M10-'5. Variables (datos)'!M$29)/'5. Variables (datos)'!M$30*100)&gt;100,100,(('5. Variables (datos)'!M10-'5. Variables (datos)'!M$29)/'5. Variables (datos)'!M$30*100))*AND(IF(+(('5. Variables (datos)'!M10-'5. Variables (datos)'!M$29)/'5. Variables (datos)'!M$30*100)&lt;0,0,(('5. Variables (datos)'!M10-'5. Variables (datos)'!M$29)/'5. Variables (datos)'!M$30*100)))</f>
        <v>66.666666666666657</v>
      </c>
      <c r="N10" s="126">
        <f>IF(+(('5. Variables (datos)'!N10-'5. Variables (datos)'!N$29)/'5. Variables (datos)'!N$30*100)&gt;100,100,(('5. Variables (datos)'!N10-'5. Variables (datos)'!N$29)/'5. Variables (datos)'!N$30*100))*AND(IF(+(('5. Variables (datos)'!N10-'5. Variables (datos)'!N$29)/'5. Variables (datos)'!N$30*100)&lt;0,0,(('5. Variables (datos)'!N10-'5. Variables (datos)'!N$29)/'5. Variables (datos)'!N$30*100)))</f>
        <v>0</v>
      </c>
      <c r="O10" s="126">
        <f>IF(+(('5. Variables (datos)'!O10-'5. Variables (datos)'!O$29)/'5. Variables (datos)'!O$30*100)&gt;100,100,(('5. Variables (datos)'!O10-'5. Variables (datos)'!O$29)/'5. Variables (datos)'!O$30*100))*AND(IF(+(('5. Variables (datos)'!O10-'5. Variables (datos)'!O$29)/'5. Variables (datos)'!O$30*100)&lt;0,0,(('5. Variables (datos)'!O10-'5. Variables (datos)'!O$29)/'5. Variables (datos)'!O$30*100)))</f>
        <v>3.873239436619718</v>
      </c>
      <c r="P10" s="126">
        <f>IF(+(('5. Variables (datos)'!P10-'5. Variables (datos)'!P$29)/'5. Variables (datos)'!P$30*100)&gt;100,100,(('5. Variables (datos)'!P10-'5. Variables (datos)'!P$29)/'5. Variables (datos)'!P$30*100))*AND(IF(+(('5. Variables (datos)'!P10-'5. Variables (datos)'!P$29)/'5. Variables (datos)'!P$30*100)&lt;0,0,(('5. Variables (datos)'!P10-'5. Variables (datos)'!P$29)/'5. Variables (datos)'!P$30*100)))</f>
        <v>0.62959076600209862</v>
      </c>
      <c r="Q10" s="126">
        <f>IF(+(('5. Variables (datos)'!Q10-'5. Variables (datos)'!Q$29)/'5. Variables (datos)'!Q$30*100)&gt;100,100,(('5. Variables (datos)'!Q10-'5. Variables (datos)'!Q$29)/'5. Variables (datos)'!Q$30*100))*AND(IF(+(('5. Variables (datos)'!Q10-'5. Variables (datos)'!Q$29)/'5. Variables (datos)'!Q$30*100)&lt;0,0,(('5. Variables (datos)'!Q10-'5. Variables (datos)'!Q$29)/'5. Variables (datos)'!Q$30*100)))</f>
        <v>0</v>
      </c>
      <c r="R10" s="126">
        <f>IF(+(('5. Variables (datos)'!R10-'5. Variables (datos)'!R$29)/'5. Variables (datos)'!R$30*100)&gt;100,100,(('5. Variables (datos)'!R10-'5. Variables (datos)'!R$29)/'5. Variables (datos)'!R$30*100))*AND(IF(+(('5. Variables (datos)'!R10-'5. Variables (datos)'!R$29)/'5. Variables (datos)'!R$30*100)&lt;0,0,(('5. Variables (datos)'!R10-'5. Variables (datos)'!R$29)/'5. Variables (datos)'!R$30*100)))</f>
        <v>25</v>
      </c>
      <c r="S10" s="126" t="e">
        <f>IF(+(('5. Variables (datos)'!S10-'5. Variables (datos)'!S$29)/'5. Variables (datos)'!S$30*100)&gt;100,100,(('5. Variables (datos)'!S10-'5. Variables (datos)'!S$29)/'5. Variables (datos)'!S$30*100))*AND(IF(+(('5. Variables (datos)'!S10-'5. Variables (datos)'!S$29)/'5. Variables (datos)'!S$30*100)&lt;0,0,(('5. Variables (datos)'!S10-'5. Variables (datos)'!S$29)/'5. Variables (datos)'!S$30*100)))</f>
        <v>#DIV/0!</v>
      </c>
      <c r="T10" s="126" t="e">
        <f>IF(+(('5. Variables (datos)'!T10-'5. Variables (datos)'!T$29)/'5. Variables (datos)'!T$30*100)&gt;100,100,(('5. Variables (datos)'!T10-'5. Variables (datos)'!T$29)/'5. Variables (datos)'!T$30*100))*AND(IF(+(('5. Variables (datos)'!T10-'5. Variables (datos)'!T$29)/'5. Variables (datos)'!T$30*100)&lt;0,0,(('5. Variables (datos)'!T10-'5. Variables (datos)'!T$29)/'5. Variables (datos)'!T$30*100)))</f>
        <v>#DIV/0!</v>
      </c>
      <c r="U10" s="126" t="e">
        <f>IF(+(('5. Variables (datos)'!U10-'5. Variables (datos)'!U$29)/'5. Variables (datos)'!U$30*100)&gt;100,100,(('5. Variables (datos)'!U10-'5. Variables (datos)'!U$29)/'5. Variables (datos)'!U$30*100))*AND(IF(+(('5. Variables (datos)'!U10-'5. Variables (datos)'!U$29)/'5. Variables (datos)'!U$30*100)&lt;0,0,(('5. Variables (datos)'!U10-'5. Variables (datos)'!U$29)/'5. Variables (datos)'!U$30*100)))</f>
        <v>#DIV/0!</v>
      </c>
      <c r="V10" s="126" t="e">
        <f>IF(+(('5. Variables (datos)'!V10-'5. Variables (datos)'!V$29)/'5. Variables (datos)'!V$30*100)&gt;100,100,(('5. Variables (datos)'!V10-'5. Variables (datos)'!V$29)/'5. Variables (datos)'!V$30*100))*AND(IF(+(('5. Variables (datos)'!V10-'5. Variables (datos)'!V$29)/'5. Variables (datos)'!V$30*100)&lt;0,0,(('5. Variables (datos)'!V10-'5. Variables (datos)'!V$29)/'5. Variables (datos)'!V$30*100)))</f>
        <v>#DIV/0!</v>
      </c>
      <c r="W10" s="126" t="e">
        <f>IF(+(('5. Variables (datos)'!W10-'5. Variables (datos)'!W$29)/'5. Variables (datos)'!W$30*100)&gt;100,100,(('5. Variables (datos)'!W10-'5. Variables (datos)'!W$29)/'5. Variables (datos)'!W$30*100))*AND(IF(+(('5. Variables (datos)'!W10-'5. Variables (datos)'!W$29)/'5. Variables (datos)'!W$30*100)&lt;0,0,(('5. Variables (datos)'!W10-'5. Variables (datos)'!W$29)/'5. Variables (datos)'!W$30*100)))</f>
        <v>#DIV/0!</v>
      </c>
      <c r="X10" s="126">
        <f>IF(+(('5. Variables (datos)'!X10-'5. Variables (datos)'!X$29)/'5. Variables (datos)'!X$30*100)&gt;100,100,(('5. Variables (datos)'!X10-'5. Variables (datos)'!X$29)/'5. Variables (datos)'!X$30*100))*AND(IF(+(('5. Variables (datos)'!X10-'5. Variables (datos)'!X$29)/'5. Variables (datos)'!X$30*100)&lt;0,0,(('5. Variables (datos)'!X10-'5. Variables (datos)'!X$29)/'5. Variables (datos)'!X$30*100)))</f>
        <v>53.846153846153847</v>
      </c>
      <c r="Y10" s="126" t="e">
        <f>IF(+(('5. Variables (datos)'!Y10-'5. Variables (datos)'!Y$29)/'5. Variables (datos)'!Y$30*100)&gt;100,100,(('5. Variables (datos)'!Y10-'5. Variables (datos)'!Y$29)/'5. Variables (datos)'!Y$30*100))*AND(IF(+(('5. Variables (datos)'!Y10-'5. Variables (datos)'!Y$29)/'5. Variables (datos)'!Y$30*100)&lt;0,0,(('5. Variables (datos)'!Y10-'5. Variables (datos)'!Y$29)/'5. Variables (datos)'!Y$30*100)))</f>
        <v>#DIV/0!</v>
      </c>
      <c r="Z10" s="126" t="e">
        <f>IF(+(('5. Variables (datos)'!Z10-'5. Variables (datos)'!Z$29)/'5. Variables (datos)'!Z$30*100)&gt;100,100,(('5. Variables (datos)'!Z10-'5. Variables (datos)'!Z$29)/'5. Variables (datos)'!Z$30*100))*AND(IF(+(('5. Variables (datos)'!Z10-'5. Variables (datos)'!Z$29)/'5. Variables (datos)'!Z$30*100)&lt;0,0,(('5. Variables (datos)'!Z10-'5. Variables (datos)'!Z$29)/'5. Variables (datos)'!Z$30*100)))</f>
        <v>#DIV/0!</v>
      </c>
    </row>
    <row r="11" spans="1:26" s="29" customFormat="1">
      <c r="A11" s="125" t="str">
        <f>+'5. Variables (datos)'!A11</f>
        <v>Turismo de reuniones</v>
      </c>
      <c r="B11" s="126">
        <f>IF(+(('5. Variables (datos)'!B11-'5. Variables (datos)'!B$29)/'5. Variables (datos)'!B$30*100)&gt;100,100,(('5. Variables (datos)'!B11-'5. Variables (datos)'!B$29)/'5. Variables (datos)'!B$30*100))*AND(IF(+(('5. Variables (datos)'!B11-'5. Variables (datos)'!B$29)/'5. Variables (datos)'!B$30*100)&lt;0,0,(('5. Variables (datos)'!B11-'5. Variables (datos)'!B$29)/'5. Variables (datos)'!B$30*100)))</f>
        <v>50</v>
      </c>
      <c r="C11" s="126">
        <f>IF(+(('5. Variables (datos)'!C11-'5. Variables (datos)'!C$29)/'5. Variables (datos)'!C$30*100)&gt;100,100,(('5. Variables (datos)'!C11-'5. Variables (datos)'!C$29)/'5. Variables (datos)'!C$30*100))*AND(IF(+(('5. Variables (datos)'!C11-'5. Variables (datos)'!C$29)/'5. Variables (datos)'!C$30*100)&lt;0,0,(('5. Variables (datos)'!C11-'5. Variables (datos)'!C$29)/'5. Variables (datos)'!C$30*100)))</f>
        <v>80</v>
      </c>
      <c r="D11" s="126">
        <f>IF(+(('5. Variables (datos)'!D11-'5. Variables (datos)'!D$29)/'5. Variables (datos)'!D$30*100)&gt;100,100,(('5. Variables (datos)'!D11-'5. Variables (datos)'!D$29)/'5. Variables (datos)'!D$30*100))*AND(IF(+(('5. Variables (datos)'!D11-'5. Variables (datos)'!D$29)/'5. Variables (datos)'!D$30*100)&lt;0,0,(('5. Variables (datos)'!D11-'5. Variables (datos)'!D$29)/'5. Variables (datos)'!D$30*100)))</f>
        <v>20</v>
      </c>
      <c r="E11" s="126">
        <f>IF(+(('5. Variables (datos)'!E11-'5. Variables (datos)'!E$29)/'5. Variables (datos)'!E$30*100)&gt;100,100,(('5. Variables (datos)'!E11-'5. Variables (datos)'!E$29)/'5. Variables (datos)'!E$30*100))*AND(IF(+(('5. Variables (datos)'!E11-'5. Variables (datos)'!E$29)/'5. Variables (datos)'!E$30*100)&lt;0,0,(('5. Variables (datos)'!E11-'5. Variables (datos)'!E$29)/'5. Variables (datos)'!E$30*100)))</f>
        <v>60</v>
      </c>
      <c r="F11" s="126">
        <f>IF(+(('5. Variables (datos)'!F11-'5. Variables (datos)'!F$29)/'5. Variables (datos)'!F$30*100)&gt;100,100,(('5. Variables (datos)'!F11-'5. Variables (datos)'!F$29)/'5. Variables (datos)'!F$30*100))*AND(IF(+(('5. Variables (datos)'!F11-'5. Variables (datos)'!F$29)/'5. Variables (datos)'!F$30*100)&lt;0,0,(('5. Variables (datos)'!F11-'5. Variables (datos)'!F$29)/'5. Variables (datos)'!F$30*100)))</f>
        <v>50</v>
      </c>
      <c r="G11" s="126">
        <f>IF(+(('5. Variables (datos)'!G11-'5. Variables (datos)'!G$29)/'5. Variables (datos)'!G$30*100)&gt;100,100,(('5. Variables (datos)'!G11-'5. Variables (datos)'!G$29)/'5. Variables (datos)'!G$30*100))*AND(IF(+(('5. Variables (datos)'!G11-'5. Variables (datos)'!G$29)/'5. Variables (datos)'!G$30*100)&lt;0,0,(('5. Variables (datos)'!G11-'5. Variables (datos)'!G$29)/'5. Variables (datos)'!G$30*100)))</f>
        <v>75</v>
      </c>
      <c r="H11" s="126">
        <f>IF(+(('5. Variables (datos)'!H11-'5. Variables (datos)'!H$29)/'5. Variables (datos)'!H$30*100)&gt;100,100,(('5. Variables (datos)'!H11-'5. Variables (datos)'!H$29)/'5. Variables (datos)'!H$30*100))*AND(IF(+(('5. Variables (datos)'!H11-'5. Variables (datos)'!H$29)/'5. Variables (datos)'!H$30*100)&lt;0,0,(('5. Variables (datos)'!H11-'5. Variables (datos)'!H$29)/'5. Variables (datos)'!H$30*100)))</f>
        <v>4.7619047619047619</v>
      </c>
      <c r="I11" s="126">
        <f>IF(+(('5. Variables (datos)'!I11-'5. Variables (datos)'!I$29)/'5. Variables (datos)'!I$30*100)&gt;100,100,(('5. Variables (datos)'!I11-'5. Variables (datos)'!I$29)/'5. Variables (datos)'!I$30*100))*AND(IF(+(('5. Variables (datos)'!I11-'5. Variables (datos)'!I$29)/'5. Variables (datos)'!I$30*100)&lt;0,0,(('5. Variables (datos)'!I11-'5. Variables (datos)'!I$29)/'5. Variables (datos)'!I$30*100)))</f>
        <v>0</v>
      </c>
      <c r="J11" s="126" t="e">
        <f>IF(+(('5. Variables (datos)'!J11-'5. Variables (datos)'!J$29)/'5. Variables (datos)'!J$30*100)&gt;100,100,(('5. Variables (datos)'!J11-'5. Variables (datos)'!J$29)/'5. Variables (datos)'!J$30*100))*AND(IF(+(('5. Variables (datos)'!J11-'5. Variables (datos)'!J$29)/'5. Variables (datos)'!J$30*100)&lt;0,0,(('5. Variables (datos)'!J11-'5. Variables (datos)'!J$29)/'5. Variables (datos)'!J$30*100)))</f>
        <v>#DIV/0!</v>
      </c>
      <c r="K11" s="126" t="e">
        <f>IF(+(('5. Variables (datos)'!K11-'5. Variables (datos)'!K$29)/'5. Variables (datos)'!K$30*100)&gt;100,100,(('5. Variables (datos)'!K11-'5. Variables (datos)'!K$29)/'5. Variables (datos)'!K$30*100))*AND(IF(+(('5. Variables (datos)'!K11-'5. Variables (datos)'!K$29)/'5. Variables (datos)'!K$30*100)&lt;0,0,(('5. Variables (datos)'!K11-'5. Variables (datos)'!K$29)/'5. Variables (datos)'!K$30*100)))</f>
        <v>#DIV/0!</v>
      </c>
      <c r="L11" s="126">
        <f>IF(+(('5. Variables (datos)'!L11-'5. Variables (datos)'!L$29)/'5. Variables (datos)'!L$30*100)&gt;100,100,(('5. Variables (datos)'!L11-'5. Variables (datos)'!L$29)/'5. Variables (datos)'!L$30*100))*AND(IF(+(('5. Variables (datos)'!L11-'5. Variables (datos)'!L$29)/'5. Variables (datos)'!L$30*100)&lt;0,0,(('5. Variables (datos)'!L11-'5. Variables (datos)'!L$29)/'5. Variables (datos)'!L$30*100)))</f>
        <v>66.666666666666657</v>
      </c>
      <c r="M11" s="126">
        <f>IF(+(('5. Variables (datos)'!M11-'5. Variables (datos)'!M$29)/'5. Variables (datos)'!M$30*100)&gt;100,100,(('5. Variables (datos)'!M11-'5. Variables (datos)'!M$29)/'5. Variables (datos)'!M$30*100))*AND(IF(+(('5. Variables (datos)'!M11-'5. Variables (datos)'!M$29)/'5. Variables (datos)'!M$30*100)&lt;0,0,(('5. Variables (datos)'!M11-'5. Variables (datos)'!M$29)/'5. Variables (datos)'!M$30*100)))</f>
        <v>66.666666666666657</v>
      </c>
      <c r="N11" s="126">
        <f>IF(+(('5. Variables (datos)'!N11-'5. Variables (datos)'!N$29)/'5. Variables (datos)'!N$30*100)&gt;100,100,(('5. Variables (datos)'!N11-'5. Variables (datos)'!N$29)/'5. Variables (datos)'!N$30*100))*AND(IF(+(('5. Variables (datos)'!N11-'5. Variables (datos)'!N$29)/'5. Variables (datos)'!N$30*100)&lt;0,0,(('5. Variables (datos)'!N11-'5. Variables (datos)'!N$29)/'5. Variables (datos)'!N$30*100)))</f>
        <v>64.806054872280043</v>
      </c>
      <c r="O11" s="126">
        <f>IF(+(('5. Variables (datos)'!O11-'5. Variables (datos)'!O$29)/'5. Variables (datos)'!O$30*100)&gt;100,100,(('5. Variables (datos)'!O11-'5. Variables (datos)'!O$29)/'5. Variables (datos)'!O$30*100))*AND(IF(+(('5. Variables (datos)'!O11-'5. Variables (datos)'!O$29)/'5. Variables (datos)'!O$30*100)&lt;0,0,(('5. Variables (datos)'!O11-'5. Variables (datos)'!O$29)/'5. Variables (datos)'!O$30*100)))</f>
        <v>27.112676056338032</v>
      </c>
      <c r="P11" s="126">
        <f>IF(+(('5. Variables (datos)'!P11-'5. Variables (datos)'!P$29)/'5. Variables (datos)'!P$30*100)&gt;100,100,(('5. Variables (datos)'!P11-'5. Variables (datos)'!P$29)/'5. Variables (datos)'!P$30*100))*AND(IF(+(('5. Variables (datos)'!P11-'5. Variables (datos)'!P$29)/'5. Variables (datos)'!P$30*100)&lt;0,0,(('5. Variables (datos)'!P11-'5. Variables (datos)'!P$29)/'5. Variables (datos)'!P$30*100)))</f>
        <v>0</v>
      </c>
      <c r="Q11" s="126">
        <f>IF(+(('5. Variables (datos)'!Q11-'5. Variables (datos)'!Q$29)/'5. Variables (datos)'!Q$30*100)&gt;100,100,(('5. Variables (datos)'!Q11-'5. Variables (datos)'!Q$29)/'5. Variables (datos)'!Q$30*100))*AND(IF(+(('5. Variables (datos)'!Q11-'5. Variables (datos)'!Q$29)/'5. Variables (datos)'!Q$30*100)&lt;0,0,(('5. Variables (datos)'!Q11-'5. Variables (datos)'!Q$29)/'5. Variables (datos)'!Q$30*100)))</f>
        <v>100</v>
      </c>
      <c r="R11" s="126">
        <f>IF(+(('5. Variables (datos)'!R11-'5. Variables (datos)'!R$29)/'5. Variables (datos)'!R$30*100)&gt;100,100,(('5. Variables (datos)'!R11-'5. Variables (datos)'!R$29)/'5. Variables (datos)'!R$30*100))*AND(IF(+(('5. Variables (datos)'!R11-'5. Variables (datos)'!R$29)/'5. Variables (datos)'!R$30*100)&lt;0,0,(('5. Variables (datos)'!R11-'5. Variables (datos)'!R$29)/'5. Variables (datos)'!R$30*100)))</f>
        <v>25</v>
      </c>
      <c r="S11" s="126" t="e">
        <f>IF(+(('5. Variables (datos)'!S11-'5. Variables (datos)'!S$29)/'5. Variables (datos)'!S$30*100)&gt;100,100,(('5. Variables (datos)'!S11-'5. Variables (datos)'!S$29)/'5. Variables (datos)'!S$30*100))*AND(IF(+(('5. Variables (datos)'!S11-'5. Variables (datos)'!S$29)/'5. Variables (datos)'!S$30*100)&lt;0,0,(('5. Variables (datos)'!S11-'5. Variables (datos)'!S$29)/'5. Variables (datos)'!S$30*100)))</f>
        <v>#DIV/0!</v>
      </c>
      <c r="T11" s="126" t="e">
        <f>IF(+(('5. Variables (datos)'!T11-'5. Variables (datos)'!T$29)/'5. Variables (datos)'!T$30*100)&gt;100,100,(('5. Variables (datos)'!T11-'5. Variables (datos)'!T$29)/'5. Variables (datos)'!T$30*100))*AND(IF(+(('5. Variables (datos)'!T11-'5. Variables (datos)'!T$29)/'5. Variables (datos)'!T$30*100)&lt;0,0,(('5. Variables (datos)'!T11-'5. Variables (datos)'!T$29)/'5. Variables (datos)'!T$30*100)))</f>
        <v>#DIV/0!</v>
      </c>
      <c r="U11" s="126" t="e">
        <f>IF(+(('5. Variables (datos)'!U11-'5. Variables (datos)'!U$29)/'5. Variables (datos)'!U$30*100)&gt;100,100,(('5. Variables (datos)'!U11-'5. Variables (datos)'!U$29)/'5. Variables (datos)'!U$30*100))*AND(IF(+(('5. Variables (datos)'!U11-'5. Variables (datos)'!U$29)/'5. Variables (datos)'!U$30*100)&lt;0,0,(('5. Variables (datos)'!U11-'5. Variables (datos)'!U$29)/'5. Variables (datos)'!U$30*100)))</f>
        <v>#DIV/0!</v>
      </c>
      <c r="V11" s="126" t="e">
        <f>IF(+(('5. Variables (datos)'!V11-'5. Variables (datos)'!V$29)/'5. Variables (datos)'!V$30*100)&gt;100,100,(('5. Variables (datos)'!V11-'5. Variables (datos)'!V$29)/'5. Variables (datos)'!V$30*100))*AND(IF(+(('5. Variables (datos)'!V11-'5. Variables (datos)'!V$29)/'5. Variables (datos)'!V$30*100)&lt;0,0,(('5. Variables (datos)'!V11-'5. Variables (datos)'!V$29)/'5. Variables (datos)'!V$30*100)))</f>
        <v>#DIV/0!</v>
      </c>
      <c r="W11" s="126" t="e">
        <f>IF(+(('5. Variables (datos)'!W11-'5. Variables (datos)'!W$29)/'5. Variables (datos)'!W$30*100)&gt;100,100,(('5. Variables (datos)'!W11-'5. Variables (datos)'!W$29)/'5. Variables (datos)'!W$30*100))*AND(IF(+(('5. Variables (datos)'!W11-'5. Variables (datos)'!W$29)/'5. Variables (datos)'!W$30*100)&lt;0,0,(('5. Variables (datos)'!W11-'5. Variables (datos)'!W$29)/'5. Variables (datos)'!W$30*100)))</f>
        <v>#DIV/0!</v>
      </c>
      <c r="X11" s="126">
        <f>IF(+(('5. Variables (datos)'!X11-'5. Variables (datos)'!X$29)/'5. Variables (datos)'!X$30*100)&gt;100,100,(('5. Variables (datos)'!X11-'5. Variables (datos)'!X$29)/'5. Variables (datos)'!X$30*100))*AND(IF(+(('5. Variables (datos)'!X11-'5. Variables (datos)'!X$29)/'5. Variables (datos)'!X$30*100)&lt;0,0,(('5. Variables (datos)'!X11-'5. Variables (datos)'!X$29)/'5. Variables (datos)'!X$30*100)))</f>
        <v>84.615384615384613</v>
      </c>
      <c r="Y11" s="126" t="e">
        <f>IF(+(('5. Variables (datos)'!Y11-'5. Variables (datos)'!Y$29)/'5. Variables (datos)'!Y$30*100)&gt;100,100,(('5. Variables (datos)'!Y11-'5. Variables (datos)'!Y$29)/'5. Variables (datos)'!Y$30*100))*AND(IF(+(('5. Variables (datos)'!Y11-'5. Variables (datos)'!Y$29)/'5. Variables (datos)'!Y$30*100)&lt;0,0,(('5. Variables (datos)'!Y11-'5. Variables (datos)'!Y$29)/'5. Variables (datos)'!Y$30*100)))</f>
        <v>#DIV/0!</v>
      </c>
      <c r="Z11" s="126" t="e">
        <f>IF(+(('5. Variables (datos)'!Z11-'5. Variables (datos)'!Z$29)/'5. Variables (datos)'!Z$30*100)&gt;100,100,(('5. Variables (datos)'!Z11-'5. Variables (datos)'!Z$29)/'5. Variables (datos)'!Z$30*100))*AND(IF(+(('5. Variables (datos)'!Z11-'5. Variables (datos)'!Z$29)/'5. Variables (datos)'!Z$30*100)&lt;0,0,(('5. Variables (datos)'!Z11-'5. Variables (datos)'!Z$29)/'5. Variables (datos)'!Z$30*100)))</f>
        <v>#DIV/0!</v>
      </c>
    </row>
    <row r="12" spans="1:26" s="29" customFormat="1">
      <c r="A12" s="125" t="str">
        <f>+'5. Variables (datos)'!A12</f>
        <v>Incentivos</v>
      </c>
      <c r="B12" s="126">
        <f>IF(+(('5. Variables (datos)'!B12-'5. Variables (datos)'!B$29)/'5. Variables (datos)'!B$30*100)&gt;100,100,(('5. Variables (datos)'!B12-'5. Variables (datos)'!B$29)/'5. Variables (datos)'!B$30*100))*AND(IF(+(('5. Variables (datos)'!B12-'5. Variables (datos)'!B$29)/'5. Variables (datos)'!B$30*100)&lt;0,0,(('5. Variables (datos)'!B12-'5. Variables (datos)'!B$29)/'5. Variables (datos)'!B$30*100)))</f>
        <v>25</v>
      </c>
      <c r="C12" s="126">
        <f>IF(+(('5. Variables (datos)'!C12-'5. Variables (datos)'!C$29)/'5. Variables (datos)'!C$30*100)&gt;100,100,(('5. Variables (datos)'!C12-'5. Variables (datos)'!C$29)/'5. Variables (datos)'!C$30*100))*AND(IF(+(('5. Variables (datos)'!C12-'5. Variables (datos)'!C$29)/'5. Variables (datos)'!C$30*100)&lt;0,0,(('5. Variables (datos)'!C12-'5. Variables (datos)'!C$29)/'5. Variables (datos)'!C$30*100)))</f>
        <v>100</v>
      </c>
      <c r="D12" s="126">
        <f>IF(+(('5. Variables (datos)'!D12-'5. Variables (datos)'!D$29)/'5. Variables (datos)'!D$30*100)&gt;100,100,(('5. Variables (datos)'!D12-'5. Variables (datos)'!D$29)/'5. Variables (datos)'!D$30*100))*AND(IF(+(('5. Variables (datos)'!D12-'5. Variables (datos)'!D$29)/'5. Variables (datos)'!D$30*100)&lt;0,0,(('5. Variables (datos)'!D12-'5. Variables (datos)'!D$29)/'5. Variables (datos)'!D$30*100)))</f>
        <v>20</v>
      </c>
      <c r="E12" s="126">
        <f>IF(+(('5. Variables (datos)'!E12-'5. Variables (datos)'!E$29)/'5. Variables (datos)'!E$30*100)&gt;100,100,(('5. Variables (datos)'!E12-'5. Variables (datos)'!E$29)/'5. Variables (datos)'!E$30*100))*AND(IF(+(('5. Variables (datos)'!E12-'5. Variables (datos)'!E$29)/'5. Variables (datos)'!E$30*100)&lt;0,0,(('5. Variables (datos)'!E12-'5. Variables (datos)'!E$29)/'5. Variables (datos)'!E$30*100)))</f>
        <v>60</v>
      </c>
      <c r="F12" s="126">
        <f>IF(+(('5. Variables (datos)'!F12-'5. Variables (datos)'!F$29)/'5. Variables (datos)'!F$30*100)&gt;100,100,(('5. Variables (datos)'!F12-'5. Variables (datos)'!F$29)/'5. Variables (datos)'!F$30*100))*AND(IF(+(('5. Variables (datos)'!F12-'5. Variables (datos)'!F$29)/'5. Variables (datos)'!F$30*100)&lt;0,0,(('5. Variables (datos)'!F12-'5. Variables (datos)'!F$29)/'5. Variables (datos)'!F$30*100)))</f>
        <v>0</v>
      </c>
      <c r="G12" s="126">
        <f>IF(+(('5. Variables (datos)'!G12-'5. Variables (datos)'!G$29)/'5. Variables (datos)'!G$30*100)&gt;100,100,(('5. Variables (datos)'!G12-'5. Variables (datos)'!G$29)/'5. Variables (datos)'!G$30*100))*AND(IF(+(('5. Variables (datos)'!G12-'5. Variables (datos)'!G$29)/'5. Variables (datos)'!G$30*100)&lt;0,0,(('5. Variables (datos)'!G12-'5. Variables (datos)'!G$29)/'5. Variables (datos)'!G$30*100)))</f>
        <v>75</v>
      </c>
      <c r="H12" s="126">
        <f>IF(+(('5. Variables (datos)'!H12-'5. Variables (datos)'!H$29)/'5. Variables (datos)'!H$30*100)&gt;100,100,(('5. Variables (datos)'!H12-'5. Variables (datos)'!H$29)/'5. Variables (datos)'!H$30*100))*AND(IF(+(('5. Variables (datos)'!H12-'5. Variables (datos)'!H$29)/'5. Variables (datos)'!H$30*100)&lt;0,0,(('5. Variables (datos)'!H12-'5. Variables (datos)'!H$29)/'5. Variables (datos)'!H$30*100)))</f>
        <v>4.7619047619047619</v>
      </c>
      <c r="I12" s="126">
        <f>IF(+(('5. Variables (datos)'!I12-'5. Variables (datos)'!I$29)/'5. Variables (datos)'!I$30*100)&gt;100,100,(('5. Variables (datos)'!I12-'5. Variables (datos)'!I$29)/'5. Variables (datos)'!I$30*100))*AND(IF(+(('5. Variables (datos)'!I12-'5. Variables (datos)'!I$29)/'5. Variables (datos)'!I$30*100)&lt;0,0,(('5. Variables (datos)'!I12-'5. Variables (datos)'!I$29)/'5. Variables (datos)'!I$30*100)))</f>
        <v>0</v>
      </c>
      <c r="J12" s="126" t="e">
        <f>IF(+(('5. Variables (datos)'!J12-'5. Variables (datos)'!J$29)/'5. Variables (datos)'!J$30*100)&gt;100,100,(('5. Variables (datos)'!J12-'5. Variables (datos)'!J$29)/'5. Variables (datos)'!J$30*100))*AND(IF(+(('5. Variables (datos)'!J12-'5. Variables (datos)'!J$29)/'5. Variables (datos)'!J$30*100)&lt;0,0,(('5. Variables (datos)'!J12-'5. Variables (datos)'!J$29)/'5. Variables (datos)'!J$30*100)))</f>
        <v>#DIV/0!</v>
      </c>
      <c r="K12" s="126" t="e">
        <f>IF(+(('5. Variables (datos)'!K12-'5. Variables (datos)'!K$29)/'5. Variables (datos)'!K$30*100)&gt;100,100,(('5. Variables (datos)'!K12-'5. Variables (datos)'!K$29)/'5. Variables (datos)'!K$30*100))*AND(IF(+(('5. Variables (datos)'!K12-'5. Variables (datos)'!K$29)/'5. Variables (datos)'!K$30*100)&lt;0,0,(('5. Variables (datos)'!K12-'5. Variables (datos)'!K$29)/'5. Variables (datos)'!K$30*100)))</f>
        <v>#DIV/0!</v>
      </c>
      <c r="L12" s="126">
        <f>IF(+(('5. Variables (datos)'!L12-'5. Variables (datos)'!L$29)/'5. Variables (datos)'!L$30*100)&gt;100,100,(('5. Variables (datos)'!L12-'5. Variables (datos)'!L$29)/'5. Variables (datos)'!L$30*100))*AND(IF(+(('5. Variables (datos)'!L12-'5. Variables (datos)'!L$29)/'5. Variables (datos)'!L$30*100)&lt;0,0,(('5. Variables (datos)'!L12-'5. Variables (datos)'!L$29)/'5. Variables (datos)'!L$30*100)))</f>
        <v>66.666666666666657</v>
      </c>
      <c r="M12" s="126">
        <f>IF(+(('5. Variables (datos)'!M12-'5. Variables (datos)'!M$29)/'5. Variables (datos)'!M$30*100)&gt;100,100,(('5. Variables (datos)'!M12-'5. Variables (datos)'!M$29)/'5. Variables (datos)'!M$30*100))*AND(IF(+(('5. Variables (datos)'!M12-'5. Variables (datos)'!M$29)/'5. Variables (datos)'!M$30*100)&lt;0,0,(('5. Variables (datos)'!M12-'5. Variables (datos)'!M$29)/'5. Variables (datos)'!M$30*100)))</f>
        <v>66.666666666666657</v>
      </c>
      <c r="N12" s="126">
        <f>IF(+(('5. Variables (datos)'!N12-'5. Variables (datos)'!N$29)/'5. Variables (datos)'!N$30*100)&gt;100,100,(('5. Variables (datos)'!N12-'5. Variables (datos)'!N$29)/'5. Variables (datos)'!N$30*100))*AND(IF(+(('5. Variables (datos)'!N12-'5. Variables (datos)'!N$29)/'5. Variables (datos)'!N$30*100)&lt;0,0,(('5. Variables (datos)'!N12-'5. Variables (datos)'!N$29)/'5. Variables (datos)'!N$30*100)))</f>
        <v>39.829706717123933</v>
      </c>
      <c r="O12" s="126">
        <f>IF(+(('5. Variables (datos)'!O12-'5. Variables (datos)'!O$29)/'5. Variables (datos)'!O$30*100)&gt;100,100,(('5. Variables (datos)'!O12-'5. Variables (datos)'!O$29)/'5. Variables (datos)'!O$30*100))*AND(IF(+(('5. Variables (datos)'!O12-'5. Variables (datos)'!O$29)/'5. Variables (datos)'!O$30*100)&lt;0,0,(('5. Variables (datos)'!O12-'5. Variables (datos)'!O$29)/'5. Variables (datos)'!O$30*100)))</f>
        <v>4.5774647887323949</v>
      </c>
      <c r="P12" s="126">
        <f>IF(+(('5. Variables (datos)'!P12-'5. Variables (datos)'!P$29)/'5. Variables (datos)'!P$30*100)&gt;100,100,(('5. Variables (datos)'!P12-'5. Variables (datos)'!P$29)/'5. Variables (datos)'!P$30*100))*AND(IF(+(('5. Variables (datos)'!P12-'5. Variables (datos)'!P$29)/'5. Variables (datos)'!P$30*100)&lt;0,0,(('5. Variables (datos)'!P12-'5. Variables (datos)'!P$29)/'5. Variables (datos)'!P$30*100)))</f>
        <v>0</v>
      </c>
      <c r="Q12" s="126">
        <f>IF(+(('5. Variables (datos)'!Q12-'5. Variables (datos)'!Q$29)/'5. Variables (datos)'!Q$30*100)&gt;100,100,(('5. Variables (datos)'!Q12-'5. Variables (datos)'!Q$29)/'5. Variables (datos)'!Q$30*100))*AND(IF(+(('5. Variables (datos)'!Q12-'5. Variables (datos)'!Q$29)/'5. Variables (datos)'!Q$30*100)&lt;0,0,(('5. Variables (datos)'!Q12-'5. Variables (datos)'!Q$29)/'5. Variables (datos)'!Q$30*100)))</f>
        <v>100</v>
      </c>
      <c r="R12" s="126">
        <f>IF(+(('5. Variables (datos)'!R12-'5. Variables (datos)'!R$29)/'5. Variables (datos)'!R$30*100)&gt;100,100,(('5. Variables (datos)'!R12-'5. Variables (datos)'!R$29)/'5. Variables (datos)'!R$30*100))*AND(IF(+(('5. Variables (datos)'!R12-'5. Variables (datos)'!R$29)/'5. Variables (datos)'!R$30*100)&lt;0,0,(('5. Variables (datos)'!R12-'5. Variables (datos)'!R$29)/'5. Variables (datos)'!R$30*100)))</f>
        <v>100</v>
      </c>
      <c r="S12" s="126" t="e">
        <f>IF(+(('5. Variables (datos)'!S12-'5. Variables (datos)'!S$29)/'5. Variables (datos)'!S$30*100)&gt;100,100,(('5. Variables (datos)'!S12-'5. Variables (datos)'!S$29)/'5. Variables (datos)'!S$30*100))*AND(IF(+(('5. Variables (datos)'!S12-'5. Variables (datos)'!S$29)/'5. Variables (datos)'!S$30*100)&lt;0,0,(('5. Variables (datos)'!S12-'5. Variables (datos)'!S$29)/'5. Variables (datos)'!S$30*100)))</f>
        <v>#DIV/0!</v>
      </c>
      <c r="T12" s="126" t="e">
        <f>IF(+(('5. Variables (datos)'!T12-'5. Variables (datos)'!T$29)/'5. Variables (datos)'!T$30*100)&gt;100,100,(('5. Variables (datos)'!T12-'5. Variables (datos)'!T$29)/'5. Variables (datos)'!T$30*100))*AND(IF(+(('5. Variables (datos)'!T12-'5. Variables (datos)'!T$29)/'5. Variables (datos)'!T$30*100)&lt;0,0,(('5. Variables (datos)'!T12-'5. Variables (datos)'!T$29)/'5. Variables (datos)'!T$30*100)))</f>
        <v>#DIV/0!</v>
      </c>
      <c r="U12" s="126" t="e">
        <f>IF(+(('5. Variables (datos)'!U12-'5. Variables (datos)'!U$29)/'5. Variables (datos)'!U$30*100)&gt;100,100,(('5. Variables (datos)'!U12-'5. Variables (datos)'!U$29)/'5. Variables (datos)'!U$30*100))*AND(IF(+(('5. Variables (datos)'!U12-'5. Variables (datos)'!U$29)/'5. Variables (datos)'!U$30*100)&lt;0,0,(('5. Variables (datos)'!U12-'5. Variables (datos)'!U$29)/'5. Variables (datos)'!U$30*100)))</f>
        <v>#DIV/0!</v>
      </c>
      <c r="V12" s="126" t="e">
        <f>IF(+(('5. Variables (datos)'!V12-'5. Variables (datos)'!V$29)/'5. Variables (datos)'!V$30*100)&gt;100,100,(('5. Variables (datos)'!V12-'5. Variables (datos)'!V$29)/'5. Variables (datos)'!V$30*100))*AND(IF(+(('5. Variables (datos)'!V12-'5. Variables (datos)'!V$29)/'5. Variables (datos)'!V$30*100)&lt;0,0,(('5. Variables (datos)'!V12-'5. Variables (datos)'!V$29)/'5. Variables (datos)'!V$30*100)))</f>
        <v>#DIV/0!</v>
      </c>
      <c r="W12" s="126" t="e">
        <f>IF(+(('5. Variables (datos)'!W12-'5. Variables (datos)'!W$29)/'5. Variables (datos)'!W$30*100)&gt;100,100,(('5. Variables (datos)'!W12-'5. Variables (datos)'!W$29)/'5. Variables (datos)'!W$30*100))*AND(IF(+(('5. Variables (datos)'!W12-'5. Variables (datos)'!W$29)/'5. Variables (datos)'!W$30*100)&lt;0,0,(('5. Variables (datos)'!W12-'5. Variables (datos)'!W$29)/'5. Variables (datos)'!W$30*100)))</f>
        <v>#DIV/0!</v>
      </c>
      <c r="X12" s="126">
        <f>IF(+(('5. Variables (datos)'!X12-'5. Variables (datos)'!X$29)/'5. Variables (datos)'!X$30*100)&gt;100,100,(('5. Variables (datos)'!X12-'5. Variables (datos)'!X$29)/'5. Variables (datos)'!X$30*100))*AND(IF(+(('5. Variables (datos)'!X12-'5. Variables (datos)'!X$29)/'5. Variables (datos)'!X$30*100)&lt;0,0,(('5. Variables (datos)'!X12-'5. Variables (datos)'!X$29)/'5. Variables (datos)'!X$30*100)))</f>
        <v>84.615384615384613</v>
      </c>
      <c r="Y12" s="126" t="e">
        <f>IF(+(('5. Variables (datos)'!Y12-'5. Variables (datos)'!Y$29)/'5. Variables (datos)'!Y$30*100)&gt;100,100,(('5. Variables (datos)'!Y12-'5. Variables (datos)'!Y$29)/'5. Variables (datos)'!Y$30*100))*AND(IF(+(('5. Variables (datos)'!Y12-'5. Variables (datos)'!Y$29)/'5. Variables (datos)'!Y$30*100)&lt;0,0,(('5. Variables (datos)'!Y12-'5. Variables (datos)'!Y$29)/'5. Variables (datos)'!Y$30*100)))</f>
        <v>#DIV/0!</v>
      </c>
      <c r="Z12" s="126" t="e">
        <f>IF(+(('5. Variables (datos)'!Z12-'5. Variables (datos)'!Z$29)/'5. Variables (datos)'!Z$30*100)&gt;100,100,(('5. Variables (datos)'!Z12-'5. Variables (datos)'!Z$29)/'5. Variables (datos)'!Z$30*100))*AND(IF(+(('5. Variables (datos)'!Z12-'5. Variables (datos)'!Z$29)/'5. Variables (datos)'!Z$30*100)&lt;0,0,(('5. Variables (datos)'!Z12-'5. Variables (datos)'!Z$29)/'5. Variables (datos)'!Z$30*100)))</f>
        <v>#DIV/0!</v>
      </c>
    </row>
    <row r="13" spans="1:26" s="46" customFormat="1">
      <c r="A13" s="125" t="str">
        <f>+'5. Variables (datos)'!A13</f>
        <v>City break</v>
      </c>
      <c r="B13" s="126">
        <f>IF(+(('5. Variables (datos)'!B13-'5. Variables (datos)'!B$29)/'5. Variables (datos)'!B$30*100)&gt;100,100,(('5. Variables (datos)'!B13-'5. Variables (datos)'!B$29)/'5. Variables (datos)'!B$30*100))*AND(IF(+(('5. Variables (datos)'!B13-'5. Variables (datos)'!B$29)/'5. Variables (datos)'!B$30*100)&lt;0,0,(('5. Variables (datos)'!B13-'5. Variables (datos)'!B$29)/'5. Variables (datos)'!B$30*100)))</f>
        <v>75</v>
      </c>
      <c r="C13" s="126">
        <f>IF(+(('5. Variables (datos)'!C13-'5. Variables (datos)'!C$29)/'5. Variables (datos)'!C$30*100)&gt;100,100,(('5. Variables (datos)'!C13-'5. Variables (datos)'!C$29)/'5. Variables (datos)'!C$30*100))*AND(IF(+(('5. Variables (datos)'!C13-'5. Variables (datos)'!C$29)/'5. Variables (datos)'!C$30*100)&lt;0,0,(('5. Variables (datos)'!C13-'5. Variables (datos)'!C$29)/'5. Variables (datos)'!C$30*100)))</f>
        <v>40</v>
      </c>
      <c r="D13" s="126">
        <f>IF(+(('5. Variables (datos)'!D13-'5. Variables (datos)'!D$29)/'5. Variables (datos)'!D$30*100)&gt;100,100,(('5. Variables (datos)'!D13-'5. Variables (datos)'!D$29)/'5. Variables (datos)'!D$30*100))*AND(IF(+(('5. Variables (datos)'!D13-'5. Variables (datos)'!D$29)/'5. Variables (datos)'!D$30*100)&lt;0,0,(('5. Variables (datos)'!D13-'5. Variables (datos)'!D$29)/'5. Variables (datos)'!D$30*100)))</f>
        <v>100</v>
      </c>
      <c r="E13" s="126">
        <f>IF(+(('5. Variables (datos)'!E13-'5. Variables (datos)'!E$29)/'5. Variables (datos)'!E$30*100)&gt;100,100,(('5. Variables (datos)'!E13-'5. Variables (datos)'!E$29)/'5. Variables (datos)'!E$30*100))*AND(IF(+(('5. Variables (datos)'!E13-'5. Variables (datos)'!E$29)/'5. Variables (datos)'!E$30*100)&lt;0,0,(('5. Variables (datos)'!E13-'5. Variables (datos)'!E$29)/'5. Variables (datos)'!E$30*100)))</f>
        <v>80</v>
      </c>
      <c r="F13" s="126">
        <f>IF(+(('5. Variables (datos)'!F13-'5. Variables (datos)'!F$29)/'5. Variables (datos)'!F$30*100)&gt;100,100,(('5. Variables (datos)'!F13-'5. Variables (datos)'!F$29)/'5. Variables (datos)'!F$30*100))*AND(IF(+(('5. Variables (datos)'!F13-'5. Variables (datos)'!F$29)/'5. Variables (datos)'!F$30*100)&lt;0,0,(('5. Variables (datos)'!F13-'5. Variables (datos)'!F$29)/'5. Variables (datos)'!F$30*100)))</f>
        <v>50</v>
      </c>
      <c r="G13" s="126">
        <f>IF(+(('5. Variables (datos)'!G13-'5. Variables (datos)'!G$29)/'5. Variables (datos)'!G$30*100)&gt;100,100,(('5. Variables (datos)'!G13-'5. Variables (datos)'!G$29)/'5. Variables (datos)'!G$30*100))*AND(IF(+(('5. Variables (datos)'!G13-'5. Variables (datos)'!G$29)/'5. Variables (datos)'!G$30*100)&lt;0,0,(('5. Variables (datos)'!G13-'5. Variables (datos)'!G$29)/'5. Variables (datos)'!G$30*100)))</f>
        <v>75</v>
      </c>
      <c r="H13" s="126">
        <f>IF(+(('5. Variables (datos)'!H13-'5. Variables (datos)'!H$29)/'5. Variables (datos)'!H$30*100)&gt;100,100,(('5. Variables (datos)'!H13-'5. Variables (datos)'!H$29)/'5. Variables (datos)'!H$30*100))*AND(IF(+(('5. Variables (datos)'!H13-'5. Variables (datos)'!H$29)/'5. Variables (datos)'!H$30*100)&lt;0,0,(('5. Variables (datos)'!H13-'5. Variables (datos)'!H$29)/'5. Variables (datos)'!H$30*100)))</f>
        <v>52.380952380952387</v>
      </c>
      <c r="I13" s="126">
        <f>IF(+(('5. Variables (datos)'!I13-'5. Variables (datos)'!I$29)/'5. Variables (datos)'!I$30*100)&gt;100,100,(('5. Variables (datos)'!I13-'5. Variables (datos)'!I$29)/'5. Variables (datos)'!I$30*100))*AND(IF(+(('5. Variables (datos)'!I13-'5. Variables (datos)'!I$29)/'5. Variables (datos)'!I$30*100)&lt;0,0,(('5. Variables (datos)'!I13-'5. Variables (datos)'!I$29)/'5. Variables (datos)'!I$30*100)))</f>
        <v>100</v>
      </c>
      <c r="J13" s="126" t="e">
        <f>IF(+(('5. Variables (datos)'!J13-'5. Variables (datos)'!J$29)/'5. Variables (datos)'!J$30*100)&gt;100,100,(('5. Variables (datos)'!J13-'5. Variables (datos)'!J$29)/'5. Variables (datos)'!J$30*100))*AND(IF(+(('5. Variables (datos)'!J13-'5. Variables (datos)'!J$29)/'5. Variables (datos)'!J$30*100)&lt;0,0,(('5. Variables (datos)'!J13-'5. Variables (datos)'!J$29)/'5. Variables (datos)'!J$30*100)))</f>
        <v>#DIV/0!</v>
      </c>
      <c r="K13" s="126" t="e">
        <f>IF(+(('5. Variables (datos)'!K13-'5. Variables (datos)'!K$29)/'5. Variables (datos)'!K$30*100)&gt;100,100,(('5. Variables (datos)'!K13-'5. Variables (datos)'!K$29)/'5. Variables (datos)'!K$30*100))*AND(IF(+(('5. Variables (datos)'!K13-'5. Variables (datos)'!K$29)/'5. Variables (datos)'!K$30*100)&lt;0,0,(('5. Variables (datos)'!K13-'5. Variables (datos)'!K$29)/'5. Variables (datos)'!K$30*100)))</f>
        <v>#DIV/0!</v>
      </c>
      <c r="L13" s="126">
        <f>IF(+(('5. Variables (datos)'!L13-'5. Variables (datos)'!L$29)/'5. Variables (datos)'!L$30*100)&gt;100,100,(('5. Variables (datos)'!L13-'5. Variables (datos)'!L$29)/'5. Variables (datos)'!L$30*100))*AND(IF(+(('5. Variables (datos)'!L13-'5. Variables (datos)'!L$29)/'5. Variables (datos)'!L$30*100)&lt;0,0,(('5. Variables (datos)'!L13-'5. Variables (datos)'!L$29)/'5. Variables (datos)'!L$30*100)))</f>
        <v>33.333333333333329</v>
      </c>
      <c r="M13" s="126">
        <f>IF(+(('5. Variables (datos)'!M13-'5. Variables (datos)'!M$29)/'5. Variables (datos)'!M$30*100)&gt;100,100,(('5. Variables (datos)'!M13-'5. Variables (datos)'!M$29)/'5. Variables (datos)'!M$30*100))*AND(IF(+(('5. Variables (datos)'!M13-'5. Variables (datos)'!M$29)/'5. Variables (datos)'!M$30*100)&lt;0,0,(('5. Variables (datos)'!M13-'5. Variables (datos)'!M$29)/'5. Variables (datos)'!M$30*100)))</f>
        <v>33.333333333333329</v>
      </c>
      <c r="N13" s="126">
        <f>IF(+(('5. Variables (datos)'!N13-'5. Variables (datos)'!N$29)/'5. Variables (datos)'!N$30*100)&gt;100,100,(('5. Variables (datos)'!N13-'5. Variables (datos)'!N$29)/'5. Variables (datos)'!N$30*100))*AND(IF(+(('5. Variables (datos)'!N13-'5. Variables (datos)'!N$29)/'5. Variables (datos)'!N$30*100)&lt;0,0,(('5. Variables (datos)'!N13-'5. Variables (datos)'!N$29)/'5. Variables (datos)'!N$30*100)))</f>
        <v>30.179754020813625</v>
      </c>
      <c r="O13" s="126">
        <f>IF(+(('5. Variables (datos)'!O13-'5. Variables (datos)'!O$29)/'5. Variables (datos)'!O$30*100)&gt;100,100,(('5. Variables (datos)'!O13-'5. Variables (datos)'!O$29)/'5. Variables (datos)'!O$30*100))*AND(IF(+(('5. Variables (datos)'!O13-'5. Variables (datos)'!O$29)/'5. Variables (datos)'!O$30*100)&lt;0,0,(('5. Variables (datos)'!O13-'5. Variables (datos)'!O$29)/'5. Variables (datos)'!O$30*100)))</f>
        <v>100</v>
      </c>
      <c r="P13" s="126">
        <f>IF(+(('5. Variables (datos)'!P13-'5. Variables (datos)'!P$29)/'5. Variables (datos)'!P$30*100)&gt;100,100,(('5. Variables (datos)'!P13-'5. Variables (datos)'!P$29)/'5. Variables (datos)'!P$30*100))*AND(IF(+(('5. Variables (datos)'!P13-'5. Variables (datos)'!P$29)/'5. Variables (datos)'!P$30*100)&lt;0,0,(('5. Variables (datos)'!P13-'5. Variables (datos)'!P$29)/'5. Variables (datos)'!P$30*100)))</f>
        <v>20.041972717733472</v>
      </c>
      <c r="Q13" s="126">
        <f>IF(+(('5. Variables (datos)'!Q13-'5. Variables (datos)'!Q$29)/'5. Variables (datos)'!Q$30*100)&gt;100,100,(('5. Variables (datos)'!Q13-'5. Variables (datos)'!Q$29)/'5. Variables (datos)'!Q$30*100))*AND(IF(+(('5. Variables (datos)'!Q13-'5. Variables (datos)'!Q$29)/'5. Variables (datos)'!Q$30*100)&lt;0,0,(('5. Variables (datos)'!Q13-'5. Variables (datos)'!Q$29)/'5. Variables (datos)'!Q$30*100)))</f>
        <v>50</v>
      </c>
      <c r="R13" s="126">
        <f>IF(+(('5. Variables (datos)'!R13-'5. Variables (datos)'!R$29)/'5. Variables (datos)'!R$30*100)&gt;100,100,(('5. Variables (datos)'!R13-'5. Variables (datos)'!R$29)/'5. Variables (datos)'!R$30*100))*AND(IF(+(('5. Variables (datos)'!R13-'5. Variables (datos)'!R$29)/'5. Variables (datos)'!R$30*100)&lt;0,0,(('5. Variables (datos)'!R13-'5. Variables (datos)'!R$29)/'5. Variables (datos)'!R$30*100)))</f>
        <v>25</v>
      </c>
      <c r="S13" s="126" t="e">
        <f>IF(+(('5. Variables (datos)'!S13-'5. Variables (datos)'!S$29)/'5. Variables (datos)'!S$30*100)&gt;100,100,(('5. Variables (datos)'!S13-'5. Variables (datos)'!S$29)/'5. Variables (datos)'!S$30*100))*AND(IF(+(('5. Variables (datos)'!S13-'5. Variables (datos)'!S$29)/'5. Variables (datos)'!S$30*100)&lt;0,0,(('5. Variables (datos)'!S13-'5. Variables (datos)'!S$29)/'5. Variables (datos)'!S$30*100)))</f>
        <v>#DIV/0!</v>
      </c>
      <c r="T13" s="126" t="e">
        <f>IF(+(('5. Variables (datos)'!T13-'5. Variables (datos)'!T$29)/'5. Variables (datos)'!T$30*100)&gt;100,100,(('5. Variables (datos)'!T13-'5. Variables (datos)'!T$29)/'5. Variables (datos)'!T$30*100))*AND(IF(+(('5. Variables (datos)'!T13-'5. Variables (datos)'!T$29)/'5. Variables (datos)'!T$30*100)&lt;0,0,(('5. Variables (datos)'!T13-'5. Variables (datos)'!T$29)/'5. Variables (datos)'!T$30*100)))</f>
        <v>#DIV/0!</v>
      </c>
      <c r="U13" s="126" t="e">
        <f>IF(+(('5. Variables (datos)'!U13-'5. Variables (datos)'!U$29)/'5. Variables (datos)'!U$30*100)&gt;100,100,(('5. Variables (datos)'!U13-'5. Variables (datos)'!U$29)/'5. Variables (datos)'!U$30*100))*AND(IF(+(('5. Variables (datos)'!U13-'5. Variables (datos)'!U$29)/'5. Variables (datos)'!U$30*100)&lt;0,0,(('5. Variables (datos)'!U13-'5. Variables (datos)'!U$29)/'5. Variables (datos)'!U$30*100)))</f>
        <v>#DIV/0!</v>
      </c>
      <c r="V13" s="126" t="e">
        <f>IF(+(('5. Variables (datos)'!V13-'5. Variables (datos)'!V$29)/'5. Variables (datos)'!V$30*100)&gt;100,100,(('5. Variables (datos)'!V13-'5. Variables (datos)'!V$29)/'5. Variables (datos)'!V$30*100))*AND(IF(+(('5. Variables (datos)'!V13-'5. Variables (datos)'!V$29)/'5. Variables (datos)'!V$30*100)&lt;0,0,(('5. Variables (datos)'!V13-'5. Variables (datos)'!V$29)/'5. Variables (datos)'!V$30*100)))</f>
        <v>#DIV/0!</v>
      </c>
      <c r="W13" s="126" t="e">
        <f>IF(+(('5. Variables (datos)'!W13-'5. Variables (datos)'!W$29)/'5. Variables (datos)'!W$30*100)&gt;100,100,(('5. Variables (datos)'!W13-'5. Variables (datos)'!W$29)/'5. Variables (datos)'!W$30*100))*AND(IF(+(('5. Variables (datos)'!W13-'5. Variables (datos)'!W$29)/'5. Variables (datos)'!W$30*100)&lt;0,0,(('5. Variables (datos)'!W13-'5. Variables (datos)'!W$29)/'5. Variables (datos)'!W$30*100)))</f>
        <v>#DIV/0!</v>
      </c>
      <c r="X13" s="126">
        <f>IF(+(('5. Variables (datos)'!X13-'5. Variables (datos)'!X$29)/'5. Variables (datos)'!X$30*100)&gt;100,100,(('5. Variables (datos)'!X13-'5. Variables (datos)'!X$29)/'5. Variables (datos)'!X$30*100))*AND(IF(+(('5. Variables (datos)'!X13-'5. Variables (datos)'!X$29)/'5. Variables (datos)'!X$30*100)&lt;0,0,(('5. Variables (datos)'!X13-'5. Variables (datos)'!X$29)/'5. Variables (datos)'!X$30*100)))</f>
        <v>53.846153846153847</v>
      </c>
      <c r="Y13" s="126" t="e">
        <f>IF(+(('5. Variables (datos)'!Y13-'5. Variables (datos)'!Y$29)/'5. Variables (datos)'!Y$30*100)&gt;100,100,(('5. Variables (datos)'!Y13-'5. Variables (datos)'!Y$29)/'5. Variables (datos)'!Y$30*100))*AND(IF(+(('5. Variables (datos)'!Y13-'5. Variables (datos)'!Y$29)/'5. Variables (datos)'!Y$30*100)&lt;0,0,(('5. Variables (datos)'!Y13-'5. Variables (datos)'!Y$29)/'5. Variables (datos)'!Y$30*100)))</f>
        <v>#DIV/0!</v>
      </c>
      <c r="Z13" s="126" t="e">
        <f>IF(+(('5. Variables (datos)'!Z13-'5. Variables (datos)'!Z$29)/'5. Variables (datos)'!Z$30*100)&gt;100,100,(('5. Variables (datos)'!Z13-'5. Variables (datos)'!Z$29)/'5. Variables (datos)'!Z$30*100))*AND(IF(+(('5. Variables (datos)'!Z13-'5. Variables (datos)'!Z$29)/'5. Variables (datos)'!Z$30*100)&lt;0,0,(('5. Variables (datos)'!Z13-'5. Variables (datos)'!Z$29)/'5. Variables (datos)'!Z$30*100)))</f>
        <v>#DIV/0!</v>
      </c>
    </row>
    <row r="14" spans="1:26" s="29" customFormat="1">
      <c r="A14" s="125" t="str">
        <f>+'5. Variables (datos)'!A14</f>
        <v>Gastronomía</v>
      </c>
      <c r="B14" s="126">
        <f>IF(+(('5. Variables (datos)'!B14-'5. Variables (datos)'!B$29)/'5. Variables (datos)'!B$30*100)&gt;100,100,(('5. Variables (datos)'!B14-'5. Variables (datos)'!B$29)/'5. Variables (datos)'!B$30*100))*AND(IF(+(('5. Variables (datos)'!B14-'5. Variables (datos)'!B$29)/'5. Variables (datos)'!B$30*100)&lt;0,0,(('5. Variables (datos)'!B14-'5. Variables (datos)'!B$29)/'5. Variables (datos)'!B$30*100)))</f>
        <v>50</v>
      </c>
      <c r="C14" s="126">
        <f>IF(+(('5. Variables (datos)'!C14-'5. Variables (datos)'!C$29)/'5. Variables (datos)'!C$30*100)&gt;100,100,(('5. Variables (datos)'!C14-'5. Variables (datos)'!C$29)/'5. Variables (datos)'!C$30*100))*AND(IF(+(('5. Variables (datos)'!C14-'5. Variables (datos)'!C$29)/'5. Variables (datos)'!C$30*100)&lt;0,0,(('5. Variables (datos)'!C14-'5. Variables (datos)'!C$29)/'5. Variables (datos)'!C$30*100)))</f>
        <v>60</v>
      </c>
      <c r="D14" s="126">
        <f>IF(+(('5. Variables (datos)'!D14-'5. Variables (datos)'!D$29)/'5. Variables (datos)'!D$30*100)&gt;100,100,(('5. Variables (datos)'!D14-'5. Variables (datos)'!D$29)/'5. Variables (datos)'!D$30*100))*AND(IF(+(('5. Variables (datos)'!D14-'5. Variables (datos)'!D$29)/'5. Variables (datos)'!D$30*100)&lt;0,0,(('5. Variables (datos)'!D14-'5. Variables (datos)'!D$29)/'5. Variables (datos)'!D$30*100)))</f>
        <v>60</v>
      </c>
      <c r="E14" s="126">
        <f>IF(+(('5. Variables (datos)'!E14-'5. Variables (datos)'!E$29)/'5. Variables (datos)'!E$30*100)&gt;100,100,(('5. Variables (datos)'!E14-'5. Variables (datos)'!E$29)/'5. Variables (datos)'!E$30*100))*AND(IF(+(('5. Variables (datos)'!E14-'5. Variables (datos)'!E$29)/'5. Variables (datos)'!E$30*100)&lt;0,0,(('5. Variables (datos)'!E14-'5. Variables (datos)'!E$29)/'5. Variables (datos)'!E$30*100)))</f>
        <v>40</v>
      </c>
      <c r="F14" s="126">
        <f>IF(+(('5. Variables (datos)'!F14-'5. Variables (datos)'!F$29)/'5. Variables (datos)'!F$30*100)&gt;100,100,(('5. Variables (datos)'!F14-'5. Variables (datos)'!F$29)/'5. Variables (datos)'!F$30*100))*AND(IF(+(('5. Variables (datos)'!F14-'5. Variables (datos)'!F$29)/'5. Variables (datos)'!F$30*100)&lt;0,0,(('5. Variables (datos)'!F14-'5. Variables (datos)'!F$29)/'5. Variables (datos)'!F$30*100)))</f>
        <v>50</v>
      </c>
      <c r="G14" s="126">
        <f>IF(+(('5. Variables (datos)'!G14-'5. Variables (datos)'!G$29)/'5. Variables (datos)'!G$30*100)&gt;100,100,(('5. Variables (datos)'!G14-'5. Variables (datos)'!G$29)/'5. Variables (datos)'!G$30*100))*AND(IF(+(('5. Variables (datos)'!G14-'5. Variables (datos)'!G$29)/'5. Variables (datos)'!G$30*100)&lt;0,0,(('5. Variables (datos)'!G14-'5. Variables (datos)'!G$29)/'5. Variables (datos)'!G$30*100)))</f>
        <v>75</v>
      </c>
      <c r="H14" s="126">
        <f>IF(+(('5. Variables (datos)'!H14-'5. Variables (datos)'!H$29)/'5. Variables (datos)'!H$30*100)&gt;100,100,(('5. Variables (datos)'!H14-'5. Variables (datos)'!H$29)/'5. Variables (datos)'!H$30*100))*AND(IF(+(('5. Variables (datos)'!H14-'5. Variables (datos)'!H$29)/'5. Variables (datos)'!H$30*100)&lt;0,0,(('5. Variables (datos)'!H14-'5. Variables (datos)'!H$29)/'5. Variables (datos)'!H$30*100)))</f>
        <v>100</v>
      </c>
      <c r="I14" s="126">
        <f>IF(+(('5. Variables (datos)'!I14-'5. Variables (datos)'!I$29)/'5. Variables (datos)'!I$30*100)&gt;100,100,(('5. Variables (datos)'!I14-'5. Variables (datos)'!I$29)/'5. Variables (datos)'!I$30*100))*AND(IF(+(('5. Variables (datos)'!I14-'5. Variables (datos)'!I$29)/'5. Variables (datos)'!I$30*100)&lt;0,0,(('5. Variables (datos)'!I14-'5. Variables (datos)'!I$29)/'5. Variables (datos)'!I$30*100)))</f>
        <v>45.833333333333329</v>
      </c>
      <c r="J14" s="126" t="e">
        <f>IF(+(('5. Variables (datos)'!J14-'5. Variables (datos)'!J$29)/'5. Variables (datos)'!J$30*100)&gt;100,100,(('5. Variables (datos)'!J14-'5. Variables (datos)'!J$29)/'5. Variables (datos)'!J$30*100))*AND(IF(+(('5. Variables (datos)'!J14-'5. Variables (datos)'!J$29)/'5. Variables (datos)'!J$30*100)&lt;0,0,(('5. Variables (datos)'!J14-'5. Variables (datos)'!J$29)/'5. Variables (datos)'!J$30*100)))</f>
        <v>#DIV/0!</v>
      </c>
      <c r="K14" s="126" t="e">
        <f>IF(+(('5. Variables (datos)'!K14-'5. Variables (datos)'!K$29)/'5. Variables (datos)'!K$30*100)&gt;100,100,(('5. Variables (datos)'!K14-'5. Variables (datos)'!K$29)/'5. Variables (datos)'!K$30*100))*AND(IF(+(('5. Variables (datos)'!K14-'5. Variables (datos)'!K$29)/'5. Variables (datos)'!K$30*100)&lt;0,0,(('5. Variables (datos)'!K14-'5. Variables (datos)'!K$29)/'5. Variables (datos)'!K$30*100)))</f>
        <v>#DIV/0!</v>
      </c>
      <c r="L14" s="126">
        <f>IF(+(('5. Variables (datos)'!L14-'5. Variables (datos)'!L$29)/'5. Variables (datos)'!L$30*100)&gt;100,100,(('5. Variables (datos)'!L14-'5. Variables (datos)'!L$29)/'5. Variables (datos)'!L$30*100))*AND(IF(+(('5. Variables (datos)'!L14-'5. Variables (datos)'!L$29)/'5. Variables (datos)'!L$30*100)&lt;0,0,(('5. Variables (datos)'!L14-'5. Variables (datos)'!L$29)/'5. Variables (datos)'!L$30*100)))</f>
        <v>0</v>
      </c>
      <c r="M14" s="126">
        <f>IF(+(('5. Variables (datos)'!M14-'5. Variables (datos)'!M$29)/'5. Variables (datos)'!M$30*100)&gt;100,100,(('5. Variables (datos)'!M14-'5. Variables (datos)'!M$29)/'5. Variables (datos)'!M$30*100))*AND(IF(+(('5. Variables (datos)'!M14-'5. Variables (datos)'!M$29)/'5. Variables (datos)'!M$30*100)&lt;0,0,(('5. Variables (datos)'!M14-'5. Variables (datos)'!M$29)/'5. Variables (datos)'!M$30*100)))</f>
        <v>0</v>
      </c>
      <c r="N14" s="126">
        <f>IF(+(('5. Variables (datos)'!N14-'5. Variables (datos)'!N$29)/'5. Variables (datos)'!N$30*100)&gt;100,100,(('5. Variables (datos)'!N14-'5. Variables (datos)'!N$29)/'5. Variables (datos)'!N$30*100))*AND(IF(+(('5. Variables (datos)'!N14-'5. Variables (datos)'!N$29)/'5. Variables (datos)'!N$30*100)&lt;0,0,(('5. Variables (datos)'!N14-'5. Variables (datos)'!N$29)/'5. Variables (datos)'!N$30*100)))</f>
        <v>66.130558183538312</v>
      </c>
      <c r="O14" s="126">
        <f>IF(+(('5. Variables (datos)'!O14-'5. Variables (datos)'!O$29)/'5. Variables (datos)'!O$30*100)&gt;100,100,(('5. Variables (datos)'!O14-'5. Variables (datos)'!O$29)/'5. Variables (datos)'!O$30*100))*AND(IF(+(('5. Variables (datos)'!O14-'5. Variables (datos)'!O$29)/'5. Variables (datos)'!O$30*100)&lt;0,0,(('5. Variables (datos)'!O14-'5. Variables (datos)'!O$29)/'5. Variables (datos)'!O$30*100)))</f>
        <v>0.35211267605633806</v>
      </c>
      <c r="P14" s="126">
        <f>IF(+(('5. Variables (datos)'!P14-'5. Variables (datos)'!P$29)/'5. Variables (datos)'!P$30*100)&gt;100,100,(('5. Variables (datos)'!P14-'5. Variables (datos)'!P$29)/'5. Variables (datos)'!P$30*100))*AND(IF(+(('5. Variables (datos)'!P14-'5. Variables (datos)'!P$29)/'5. Variables (datos)'!P$30*100)&lt;0,0,(('5. Variables (datos)'!P14-'5. Variables (datos)'!P$29)/'5. Variables (datos)'!P$30*100)))</f>
        <v>100</v>
      </c>
      <c r="Q14" s="126">
        <f>IF(+(('5. Variables (datos)'!Q14-'5. Variables (datos)'!Q$29)/'5. Variables (datos)'!Q$30*100)&gt;100,100,(('5. Variables (datos)'!Q14-'5. Variables (datos)'!Q$29)/'5. Variables (datos)'!Q$30*100))*AND(IF(+(('5. Variables (datos)'!Q14-'5. Variables (datos)'!Q$29)/'5. Variables (datos)'!Q$30*100)&lt;0,0,(('5. Variables (datos)'!Q14-'5. Variables (datos)'!Q$29)/'5. Variables (datos)'!Q$30*100)))</f>
        <v>50</v>
      </c>
      <c r="R14" s="126">
        <f>IF(+(('5. Variables (datos)'!R14-'5. Variables (datos)'!R$29)/'5. Variables (datos)'!R$30*100)&gt;100,100,(('5. Variables (datos)'!R14-'5. Variables (datos)'!R$29)/'5. Variables (datos)'!R$30*100))*AND(IF(+(('5. Variables (datos)'!R14-'5. Variables (datos)'!R$29)/'5. Variables (datos)'!R$30*100)&lt;0,0,(('5. Variables (datos)'!R14-'5. Variables (datos)'!R$29)/'5. Variables (datos)'!R$30*100)))</f>
        <v>50</v>
      </c>
      <c r="S14" s="126" t="e">
        <f>IF(+(('5. Variables (datos)'!S14-'5. Variables (datos)'!S$29)/'5. Variables (datos)'!S$30*100)&gt;100,100,(('5. Variables (datos)'!S14-'5. Variables (datos)'!S$29)/'5. Variables (datos)'!S$30*100))*AND(IF(+(('5. Variables (datos)'!S14-'5. Variables (datos)'!S$29)/'5. Variables (datos)'!S$30*100)&lt;0,0,(('5. Variables (datos)'!S14-'5. Variables (datos)'!S$29)/'5. Variables (datos)'!S$30*100)))</f>
        <v>#DIV/0!</v>
      </c>
      <c r="T14" s="126" t="e">
        <f>IF(+(('5. Variables (datos)'!T14-'5. Variables (datos)'!T$29)/'5. Variables (datos)'!T$30*100)&gt;100,100,(('5. Variables (datos)'!T14-'5. Variables (datos)'!T$29)/'5. Variables (datos)'!T$30*100))*AND(IF(+(('5. Variables (datos)'!T14-'5. Variables (datos)'!T$29)/'5. Variables (datos)'!T$30*100)&lt;0,0,(('5. Variables (datos)'!T14-'5. Variables (datos)'!T$29)/'5. Variables (datos)'!T$30*100)))</f>
        <v>#DIV/0!</v>
      </c>
      <c r="U14" s="126" t="e">
        <f>IF(+(('5. Variables (datos)'!U14-'5. Variables (datos)'!U$29)/'5. Variables (datos)'!U$30*100)&gt;100,100,(('5. Variables (datos)'!U14-'5. Variables (datos)'!U$29)/'5. Variables (datos)'!U$30*100))*AND(IF(+(('5. Variables (datos)'!U14-'5. Variables (datos)'!U$29)/'5. Variables (datos)'!U$30*100)&lt;0,0,(('5. Variables (datos)'!U14-'5. Variables (datos)'!U$29)/'5. Variables (datos)'!U$30*100)))</f>
        <v>#DIV/0!</v>
      </c>
      <c r="V14" s="126" t="e">
        <f>IF(+(('5. Variables (datos)'!V14-'5. Variables (datos)'!V$29)/'5. Variables (datos)'!V$30*100)&gt;100,100,(('5. Variables (datos)'!V14-'5. Variables (datos)'!V$29)/'5. Variables (datos)'!V$30*100))*AND(IF(+(('5. Variables (datos)'!V14-'5. Variables (datos)'!V$29)/'5. Variables (datos)'!V$30*100)&lt;0,0,(('5. Variables (datos)'!V14-'5. Variables (datos)'!V$29)/'5. Variables (datos)'!V$30*100)))</f>
        <v>#DIV/0!</v>
      </c>
      <c r="W14" s="126" t="e">
        <f>IF(+(('5. Variables (datos)'!W14-'5. Variables (datos)'!W$29)/'5. Variables (datos)'!W$30*100)&gt;100,100,(('5. Variables (datos)'!W14-'5. Variables (datos)'!W$29)/'5. Variables (datos)'!W$30*100))*AND(IF(+(('5. Variables (datos)'!W14-'5. Variables (datos)'!W$29)/'5. Variables (datos)'!W$30*100)&lt;0,0,(('5. Variables (datos)'!W14-'5. Variables (datos)'!W$29)/'5. Variables (datos)'!W$30*100)))</f>
        <v>#DIV/0!</v>
      </c>
      <c r="X14" s="126">
        <f>IF(+(('5. Variables (datos)'!X14-'5. Variables (datos)'!X$29)/'5. Variables (datos)'!X$30*100)&gt;100,100,(('5. Variables (datos)'!X14-'5. Variables (datos)'!X$29)/'5. Variables (datos)'!X$30*100))*AND(IF(+(('5. Variables (datos)'!X14-'5. Variables (datos)'!X$29)/'5. Variables (datos)'!X$30*100)&lt;0,0,(('5. Variables (datos)'!X14-'5. Variables (datos)'!X$29)/'5. Variables (datos)'!X$30*100)))</f>
        <v>23.076923076923077</v>
      </c>
      <c r="Y14" s="126" t="e">
        <f>IF(+(('5. Variables (datos)'!Y14-'5. Variables (datos)'!Y$29)/'5. Variables (datos)'!Y$30*100)&gt;100,100,(('5. Variables (datos)'!Y14-'5. Variables (datos)'!Y$29)/'5. Variables (datos)'!Y$30*100))*AND(IF(+(('5. Variables (datos)'!Y14-'5. Variables (datos)'!Y$29)/'5. Variables (datos)'!Y$30*100)&lt;0,0,(('5. Variables (datos)'!Y14-'5. Variables (datos)'!Y$29)/'5. Variables (datos)'!Y$30*100)))</f>
        <v>#DIV/0!</v>
      </c>
      <c r="Z14" s="126" t="e">
        <f>IF(+(('5. Variables (datos)'!Z14-'5. Variables (datos)'!Z$29)/'5. Variables (datos)'!Z$30*100)&gt;100,100,(('5. Variables (datos)'!Z14-'5. Variables (datos)'!Z$29)/'5. Variables (datos)'!Z$30*100))*AND(IF(+(('5. Variables (datos)'!Z14-'5. Variables (datos)'!Z$29)/'5. Variables (datos)'!Z$30*100)&lt;0,0,(('5. Variables (datos)'!Z14-'5. Variables (datos)'!Z$29)/'5. Variables (datos)'!Z$30*100)))</f>
        <v>#DIV/0!</v>
      </c>
    </row>
    <row r="15" spans="1:26" s="29" customFormat="1">
      <c r="A15" s="125" t="str">
        <f>+'5. Variables (datos)'!A15</f>
        <v>Compras</v>
      </c>
      <c r="B15" s="126">
        <f>IF(+(('5. Variables (datos)'!B15-'5. Variables (datos)'!B$29)/'5. Variables (datos)'!B$30*100)&gt;100,100,(('5. Variables (datos)'!B15-'5. Variables (datos)'!B$29)/'5. Variables (datos)'!B$30*100))*AND(IF(+(('5. Variables (datos)'!B15-'5. Variables (datos)'!B$29)/'5. Variables (datos)'!B$30*100)&lt;0,0,(('5. Variables (datos)'!B15-'5. Variables (datos)'!B$29)/'5. Variables (datos)'!B$30*100)))</f>
        <v>0</v>
      </c>
      <c r="C15" s="126">
        <f>IF(+(('5. Variables (datos)'!C15-'5. Variables (datos)'!C$29)/'5. Variables (datos)'!C$30*100)&gt;100,100,(('5. Variables (datos)'!C15-'5. Variables (datos)'!C$29)/'5. Variables (datos)'!C$30*100))*AND(IF(+(('5. Variables (datos)'!C15-'5. Variables (datos)'!C$29)/'5. Variables (datos)'!C$30*100)&lt;0,0,(('5. Variables (datos)'!C15-'5. Variables (datos)'!C$29)/'5. Variables (datos)'!C$30*100)))</f>
        <v>20</v>
      </c>
      <c r="D15" s="126">
        <f>IF(+(('5. Variables (datos)'!D15-'5. Variables (datos)'!D$29)/'5. Variables (datos)'!D$30*100)&gt;100,100,(('5. Variables (datos)'!D15-'5. Variables (datos)'!D$29)/'5. Variables (datos)'!D$30*100))*AND(IF(+(('5. Variables (datos)'!D15-'5. Variables (datos)'!D$29)/'5. Variables (datos)'!D$30*100)&lt;0,0,(('5. Variables (datos)'!D15-'5. Variables (datos)'!D$29)/'5. Variables (datos)'!D$30*100)))</f>
        <v>60</v>
      </c>
      <c r="E15" s="126">
        <f>IF(+(('5. Variables (datos)'!E15-'5. Variables (datos)'!E$29)/'5. Variables (datos)'!E$30*100)&gt;100,100,(('5. Variables (datos)'!E15-'5. Variables (datos)'!E$29)/'5. Variables (datos)'!E$30*100))*AND(IF(+(('5. Variables (datos)'!E15-'5. Variables (datos)'!E$29)/'5. Variables (datos)'!E$30*100)&lt;0,0,(('5. Variables (datos)'!E15-'5. Variables (datos)'!E$29)/'5. Variables (datos)'!E$30*100)))</f>
        <v>20</v>
      </c>
      <c r="F15" s="126">
        <f>IF(+(('5. Variables (datos)'!F15-'5. Variables (datos)'!F$29)/'5. Variables (datos)'!F$30*100)&gt;100,100,(('5. Variables (datos)'!F15-'5. Variables (datos)'!F$29)/'5. Variables (datos)'!F$30*100))*AND(IF(+(('5. Variables (datos)'!F15-'5. Variables (datos)'!F$29)/'5. Variables (datos)'!F$30*100)&lt;0,0,(('5. Variables (datos)'!F15-'5. Variables (datos)'!F$29)/'5. Variables (datos)'!F$30*100)))</f>
        <v>0</v>
      </c>
      <c r="G15" s="126">
        <f>IF(+(('5. Variables (datos)'!G15-'5. Variables (datos)'!G$29)/'5. Variables (datos)'!G$30*100)&gt;100,100,(('5. Variables (datos)'!G15-'5. Variables (datos)'!G$29)/'5. Variables (datos)'!G$30*100))*AND(IF(+(('5. Variables (datos)'!G15-'5. Variables (datos)'!G$29)/'5. Variables (datos)'!G$30*100)&lt;0,0,(('5. Variables (datos)'!G15-'5. Variables (datos)'!G$29)/'5. Variables (datos)'!G$30*100)))</f>
        <v>25</v>
      </c>
      <c r="H15" s="126">
        <f>IF(+(('5. Variables (datos)'!H15-'5. Variables (datos)'!H$29)/'5. Variables (datos)'!H$30*100)&gt;100,100,(('5. Variables (datos)'!H15-'5. Variables (datos)'!H$29)/'5. Variables (datos)'!H$30*100))*AND(IF(+(('5. Variables (datos)'!H15-'5. Variables (datos)'!H$29)/'5. Variables (datos)'!H$30*100)&lt;0,0,(('5. Variables (datos)'!H15-'5. Variables (datos)'!H$29)/'5. Variables (datos)'!H$30*100)))</f>
        <v>19.047619047619047</v>
      </c>
      <c r="I15" s="126">
        <f>IF(+(('5. Variables (datos)'!I15-'5. Variables (datos)'!I$29)/'5. Variables (datos)'!I$30*100)&gt;100,100,(('5. Variables (datos)'!I15-'5. Variables (datos)'!I$29)/'5. Variables (datos)'!I$30*100))*AND(IF(+(('5. Variables (datos)'!I15-'5. Variables (datos)'!I$29)/'5. Variables (datos)'!I$30*100)&lt;0,0,(('5. Variables (datos)'!I15-'5. Variables (datos)'!I$29)/'5. Variables (datos)'!I$30*100)))</f>
        <v>8.3333333333333321</v>
      </c>
      <c r="J15" s="126" t="e">
        <f>IF(+(('5. Variables (datos)'!J15-'5. Variables (datos)'!J$29)/'5. Variables (datos)'!J$30*100)&gt;100,100,(('5. Variables (datos)'!J15-'5. Variables (datos)'!J$29)/'5. Variables (datos)'!J$30*100))*AND(IF(+(('5. Variables (datos)'!J15-'5. Variables (datos)'!J$29)/'5. Variables (datos)'!J$30*100)&lt;0,0,(('5. Variables (datos)'!J15-'5. Variables (datos)'!J$29)/'5. Variables (datos)'!J$30*100)))</f>
        <v>#DIV/0!</v>
      </c>
      <c r="K15" s="126" t="e">
        <f>IF(+(('5. Variables (datos)'!K15-'5. Variables (datos)'!K$29)/'5. Variables (datos)'!K$30*100)&gt;100,100,(('5. Variables (datos)'!K15-'5. Variables (datos)'!K$29)/'5. Variables (datos)'!K$30*100))*AND(IF(+(('5. Variables (datos)'!K15-'5. Variables (datos)'!K$29)/'5. Variables (datos)'!K$30*100)&lt;0,0,(('5. Variables (datos)'!K15-'5. Variables (datos)'!K$29)/'5. Variables (datos)'!K$30*100)))</f>
        <v>#DIV/0!</v>
      </c>
      <c r="L15" s="126">
        <f>IF(+(('5. Variables (datos)'!L15-'5. Variables (datos)'!L$29)/'5. Variables (datos)'!L$30*100)&gt;100,100,(('5. Variables (datos)'!L15-'5. Variables (datos)'!L$29)/'5. Variables (datos)'!L$30*100))*AND(IF(+(('5. Variables (datos)'!L15-'5. Variables (datos)'!L$29)/'5. Variables (datos)'!L$30*100)&lt;0,0,(('5. Variables (datos)'!L15-'5. Variables (datos)'!L$29)/'5. Variables (datos)'!L$30*100)))</f>
        <v>33.333333333333329</v>
      </c>
      <c r="M15" s="126">
        <f>IF(+(('5. Variables (datos)'!M15-'5. Variables (datos)'!M$29)/'5. Variables (datos)'!M$30*100)&gt;100,100,(('5. Variables (datos)'!M15-'5. Variables (datos)'!M$29)/'5. Variables (datos)'!M$30*100))*AND(IF(+(('5. Variables (datos)'!M15-'5. Variables (datos)'!M$29)/'5. Variables (datos)'!M$30*100)&lt;0,0,(('5. Variables (datos)'!M15-'5. Variables (datos)'!M$29)/'5. Variables (datos)'!M$30*100)))</f>
        <v>33.333333333333329</v>
      </c>
      <c r="N15" s="126">
        <f>IF(+(('5. Variables (datos)'!N15-'5. Variables (datos)'!N$29)/'5. Variables (datos)'!N$30*100)&gt;100,100,(('5. Variables (datos)'!N15-'5. Variables (datos)'!N$29)/'5. Variables (datos)'!N$30*100))*AND(IF(+(('5. Variables (datos)'!N15-'5. Variables (datos)'!N$29)/'5. Variables (datos)'!N$30*100)&lt;0,0,(('5. Variables (datos)'!N15-'5. Variables (datos)'!N$29)/'5. Variables (datos)'!N$30*100)))</f>
        <v>89.971617786187323</v>
      </c>
      <c r="O15" s="126">
        <f>IF(+(('5. Variables (datos)'!O15-'5. Variables (datos)'!O$29)/'5. Variables (datos)'!O$30*100)&gt;100,100,(('5. Variables (datos)'!O15-'5. Variables (datos)'!O$29)/'5. Variables (datos)'!O$30*100))*AND(IF(+(('5. Variables (datos)'!O15-'5. Variables (datos)'!O$29)/'5. Variables (datos)'!O$30*100)&lt;0,0,(('5. Variables (datos)'!O15-'5. Variables (datos)'!O$29)/'5. Variables (datos)'!O$30*100)))</f>
        <v>21.830985915492956</v>
      </c>
      <c r="P15" s="126">
        <f>IF(+(('5. Variables (datos)'!P15-'5. Variables (datos)'!P$29)/'5. Variables (datos)'!P$30*100)&gt;100,100,(('5. Variables (datos)'!P15-'5. Variables (datos)'!P$29)/'5. Variables (datos)'!P$30*100))*AND(IF(+(('5. Variables (datos)'!P15-'5. Variables (datos)'!P$29)/'5. Variables (datos)'!P$30*100)&lt;0,0,(('5. Variables (datos)'!P15-'5. Variables (datos)'!P$29)/'5. Variables (datos)'!P$30*100)))</f>
        <v>2.7282266526757608</v>
      </c>
      <c r="Q15" s="126">
        <f>IF(+(('5. Variables (datos)'!Q15-'5. Variables (datos)'!Q$29)/'5. Variables (datos)'!Q$30*100)&gt;100,100,(('5. Variables (datos)'!Q15-'5. Variables (datos)'!Q$29)/'5. Variables (datos)'!Q$30*100))*AND(IF(+(('5. Variables (datos)'!Q15-'5. Variables (datos)'!Q$29)/'5. Variables (datos)'!Q$30*100)&lt;0,0,(('5. Variables (datos)'!Q15-'5. Variables (datos)'!Q$29)/'5. Variables (datos)'!Q$30*100)))</f>
        <v>100</v>
      </c>
      <c r="R15" s="126">
        <f>IF(+(('5. Variables (datos)'!R15-'5. Variables (datos)'!R$29)/'5. Variables (datos)'!R$30*100)&gt;100,100,(('5. Variables (datos)'!R15-'5. Variables (datos)'!R$29)/'5. Variables (datos)'!R$30*100))*AND(IF(+(('5. Variables (datos)'!R15-'5. Variables (datos)'!R$29)/'5. Variables (datos)'!R$30*100)&lt;0,0,(('5. Variables (datos)'!R15-'5. Variables (datos)'!R$29)/'5. Variables (datos)'!R$30*100)))</f>
        <v>0</v>
      </c>
      <c r="S15" s="126" t="e">
        <f>IF(+(('5. Variables (datos)'!S15-'5. Variables (datos)'!S$29)/'5. Variables (datos)'!S$30*100)&gt;100,100,(('5. Variables (datos)'!S15-'5. Variables (datos)'!S$29)/'5. Variables (datos)'!S$30*100))*AND(IF(+(('5. Variables (datos)'!S15-'5. Variables (datos)'!S$29)/'5. Variables (datos)'!S$30*100)&lt;0,0,(('5. Variables (datos)'!S15-'5. Variables (datos)'!S$29)/'5. Variables (datos)'!S$30*100)))</f>
        <v>#DIV/0!</v>
      </c>
      <c r="T15" s="126" t="e">
        <f>IF(+(('5. Variables (datos)'!T15-'5. Variables (datos)'!T$29)/'5. Variables (datos)'!T$30*100)&gt;100,100,(('5. Variables (datos)'!T15-'5. Variables (datos)'!T$29)/'5. Variables (datos)'!T$30*100))*AND(IF(+(('5. Variables (datos)'!T15-'5. Variables (datos)'!T$29)/'5. Variables (datos)'!T$30*100)&lt;0,0,(('5. Variables (datos)'!T15-'5. Variables (datos)'!T$29)/'5. Variables (datos)'!T$30*100)))</f>
        <v>#DIV/0!</v>
      </c>
      <c r="U15" s="126" t="e">
        <f>IF(+(('5. Variables (datos)'!U15-'5. Variables (datos)'!U$29)/'5. Variables (datos)'!U$30*100)&gt;100,100,(('5. Variables (datos)'!U15-'5. Variables (datos)'!U$29)/'5. Variables (datos)'!U$30*100))*AND(IF(+(('5. Variables (datos)'!U15-'5. Variables (datos)'!U$29)/'5. Variables (datos)'!U$30*100)&lt;0,0,(('5. Variables (datos)'!U15-'5. Variables (datos)'!U$29)/'5. Variables (datos)'!U$30*100)))</f>
        <v>#DIV/0!</v>
      </c>
      <c r="V15" s="126" t="e">
        <f>IF(+(('5. Variables (datos)'!V15-'5. Variables (datos)'!V$29)/'5. Variables (datos)'!V$30*100)&gt;100,100,(('5. Variables (datos)'!V15-'5. Variables (datos)'!V$29)/'5. Variables (datos)'!V$30*100))*AND(IF(+(('5. Variables (datos)'!V15-'5. Variables (datos)'!V$29)/'5. Variables (datos)'!V$30*100)&lt;0,0,(('5. Variables (datos)'!V15-'5. Variables (datos)'!V$29)/'5. Variables (datos)'!V$30*100)))</f>
        <v>#DIV/0!</v>
      </c>
      <c r="W15" s="126" t="e">
        <f>IF(+(('5. Variables (datos)'!W15-'5. Variables (datos)'!W$29)/'5. Variables (datos)'!W$30*100)&gt;100,100,(('5. Variables (datos)'!W15-'5. Variables (datos)'!W$29)/'5. Variables (datos)'!W$30*100))*AND(IF(+(('5. Variables (datos)'!W15-'5. Variables (datos)'!W$29)/'5. Variables (datos)'!W$30*100)&lt;0,0,(('5. Variables (datos)'!W15-'5. Variables (datos)'!W$29)/'5. Variables (datos)'!W$30*100)))</f>
        <v>#DIV/0!</v>
      </c>
      <c r="X15" s="126">
        <f>IF(+(('5. Variables (datos)'!X15-'5. Variables (datos)'!X$29)/'5. Variables (datos)'!X$30*100)&gt;100,100,(('5. Variables (datos)'!X15-'5. Variables (datos)'!X$29)/'5. Variables (datos)'!X$30*100))*AND(IF(+(('5. Variables (datos)'!X15-'5. Variables (datos)'!X$29)/'5. Variables (datos)'!X$30*100)&lt;0,0,(('5. Variables (datos)'!X15-'5. Variables (datos)'!X$29)/'5. Variables (datos)'!X$30*100)))</f>
        <v>0</v>
      </c>
      <c r="Y15" s="126" t="e">
        <f>IF(+(('5. Variables (datos)'!Y15-'5. Variables (datos)'!Y$29)/'5. Variables (datos)'!Y$30*100)&gt;100,100,(('5. Variables (datos)'!Y15-'5. Variables (datos)'!Y$29)/'5. Variables (datos)'!Y$30*100))*AND(IF(+(('5. Variables (datos)'!Y15-'5. Variables (datos)'!Y$29)/'5. Variables (datos)'!Y$30*100)&lt;0,0,(('5. Variables (datos)'!Y15-'5. Variables (datos)'!Y$29)/'5. Variables (datos)'!Y$30*100)))</f>
        <v>#DIV/0!</v>
      </c>
      <c r="Z15" s="126" t="e">
        <f>IF(+(('5. Variables (datos)'!Z15-'5. Variables (datos)'!Z$29)/'5. Variables (datos)'!Z$30*100)&gt;100,100,(('5. Variables (datos)'!Z15-'5. Variables (datos)'!Z$29)/'5. Variables (datos)'!Z$30*100))*AND(IF(+(('5. Variables (datos)'!Z15-'5. Variables (datos)'!Z$29)/'5. Variables (datos)'!Z$30*100)&lt;0,0,(('5. Variables (datos)'!Z15-'5. Variables (datos)'!Z$29)/'5. Variables (datos)'!Z$30*100)))</f>
        <v>#DIV/0!</v>
      </c>
    </row>
    <row r="16" spans="1:26" s="29" customFormat="1">
      <c r="A16" s="125" t="str">
        <f>+'5. Variables (datos)'!A16</f>
        <v>Vida nocturna</v>
      </c>
      <c r="B16" s="126">
        <f>IF(+(('5. Variables (datos)'!B16-'5. Variables (datos)'!B$29)/'5. Variables (datos)'!B$30*100)&gt;100,100,(('5. Variables (datos)'!B16-'5. Variables (datos)'!B$29)/'5. Variables (datos)'!B$30*100))*AND(IF(+(('5. Variables (datos)'!B16-'5. Variables (datos)'!B$29)/'5. Variables (datos)'!B$30*100)&lt;0,0,(('5. Variables (datos)'!B16-'5. Variables (datos)'!B$29)/'5. Variables (datos)'!B$30*100)))</f>
        <v>25</v>
      </c>
      <c r="C16" s="126">
        <f>IF(+(('5. Variables (datos)'!C16-'5. Variables (datos)'!C$29)/'5. Variables (datos)'!C$30*100)&gt;100,100,(('5. Variables (datos)'!C16-'5. Variables (datos)'!C$29)/'5. Variables (datos)'!C$30*100))*AND(IF(+(('5. Variables (datos)'!C16-'5. Variables (datos)'!C$29)/'5. Variables (datos)'!C$30*100)&lt;0,0,(('5. Variables (datos)'!C16-'5. Variables (datos)'!C$29)/'5. Variables (datos)'!C$30*100)))</f>
        <v>40</v>
      </c>
      <c r="D16" s="126">
        <f>IF(+(('5. Variables (datos)'!D16-'5. Variables (datos)'!D$29)/'5. Variables (datos)'!D$30*100)&gt;100,100,(('5. Variables (datos)'!D16-'5. Variables (datos)'!D$29)/'5. Variables (datos)'!D$30*100))*AND(IF(+(('5. Variables (datos)'!D16-'5. Variables (datos)'!D$29)/'5. Variables (datos)'!D$30*100)&lt;0,0,(('5. Variables (datos)'!D16-'5. Variables (datos)'!D$29)/'5. Variables (datos)'!D$30*100)))</f>
        <v>20</v>
      </c>
      <c r="E16" s="126">
        <f>IF(+(('5. Variables (datos)'!E16-'5. Variables (datos)'!E$29)/'5. Variables (datos)'!E$30*100)&gt;100,100,(('5. Variables (datos)'!E16-'5. Variables (datos)'!E$29)/'5. Variables (datos)'!E$30*100))*AND(IF(+(('5. Variables (datos)'!E16-'5. Variables (datos)'!E$29)/'5. Variables (datos)'!E$30*100)&lt;0,0,(('5. Variables (datos)'!E16-'5. Variables (datos)'!E$29)/'5. Variables (datos)'!E$30*100)))</f>
        <v>20</v>
      </c>
      <c r="F16" s="126">
        <f>IF(+(('5. Variables (datos)'!F16-'5. Variables (datos)'!F$29)/'5. Variables (datos)'!F$30*100)&gt;100,100,(('5. Variables (datos)'!F16-'5. Variables (datos)'!F$29)/'5. Variables (datos)'!F$30*100))*AND(IF(+(('5. Variables (datos)'!F16-'5. Variables (datos)'!F$29)/'5. Variables (datos)'!F$30*100)&lt;0,0,(('5. Variables (datos)'!F16-'5. Variables (datos)'!F$29)/'5. Variables (datos)'!F$30*100)))</f>
        <v>25</v>
      </c>
      <c r="G16" s="126">
        <f>IF(+(('5. Variables (datos)'!G16-'5. Variables (datos)'!G$29)/'5. Variables (datos)'!G$30*100)&gt;100,100,(('5. Variables (datos)'!G16-'5. Variables (datos)'!G$29)/'5. Variables (datos)'!G$30*100))*AND(IF(+(('5. Variables (datos)'!G16-'5. Variables (datos)'!G$29)/'5. Variables (datos)'!G$30*100)&lt;0,0,(('5. Variables (datos)'!G16-'5. Variables (datos)'!G$29)/'5. Variables (datos)'!G$30*100)))</f>
        <v>25</v>
      </c>
      <c r="H16" s="126">
        <f>IF(+(('5. Variables (datos)'!H16-'5. Variables (datos)'!H$29)/'5. Variables (datos)'!H$30*100)&gt;100,100,(('5. Variables (datos)'!H16-'5. Variables (datos)'!H$29)/'5. Variables (datos)'!H$30*100))*AND(IF(+(('5. Variables (datos)'!H16-'5. Variables (datos)'!H$29)/'5. Variables (datos)'!H$30*100)&lt;0,0,(('5. Variables (datos)'!H16-'5. Variables (datos)'!H$29)/'5. Variables (datos)'!H$30*100)))</f>
        <v>0</v>
      </c>
      <c r="I16" s="126">
        <f>IF(+(('5. Variables (datos)'!I16-'5. Variables (datos)'!I$29)/'5. Variables (datos)'!I$30*100)&gt;100,100,(('5. Variables (datos)'!I16-'5. Variables (datos)'!I$29)/'5. Variables (datos)'!I$30*100))*AND(IF(+(('5. Variables (datos)'!I16-'5. Variables (datos)'!I$29)/'5. Variables (datos)'!I$30*100)&lt;0,0,(('5. Variables (datos)'!I16-'5. Variables (datos)'!I$29)/'5. Variables (datos)'!I$30*100)))</f>
        <v>0</v>
      </c>
      <c r="J16" s="126" t="e">
        <f>IF(+(('5. Variables (datos)'!J16-'5. Variables (datos)'!J$29)/'5. Variables (datos)'!J$30*100)&gt;100,100,(('5. Variables (datos)'!J16-'5. Variables (datos)'!J$29)/'5. Variables (datos)'!J$30*100))*AND(IF(+(('5. Variables (datos)'!J16-'5. Variables (datos)'!J$29)/'5. Variables (datos)'!J$30*100)&lt;0,0,(('5. Variables (datos)'!J16-'5. Variables (datos)'!J$29)/'5. Variables (datos)'!J$30*100)))</f>
        <v>#DIV/0!</v>
      </c>
      <c r="K16" s="126" t="e">
        <f>IF(+(('5. Variables (datos)'!K16-'5. Variables (datos)'!K$29)/'5. Variables (datos)'!K$30*100)&gt;100,100,(('5. Variables (datos)'!K16-'5. Variables (datos)'!K$29)/'5. Variables (datos)'!K$30*100))*AND(IF(+(('5. Variables (datos)'!K16-'5. Variables (datos)'!K$29)/'5. Variables (datos)'!K$30*100)&lt;0,0,(('5. Variables (datos)'!K16-'5. Variables (datos)'!K$29)/'5. Variables (datos)'!K$30*100)))</f>
        <v>#DIV/0!</v>
      </c>
      <c r="L16" s="126">
        <f>IF(+(('5. Variables (datos)'!L16-'5. Variables (datos)'!L$29)/'5. Variables (datos)'!L$30*100)&gt;100,100,(('5. Variables (datos)'!L16-'5. Variables (datos)'!L$29)/'5. Variables (datos)'!L$30*100))*AND(IF(+(('5. Variables (datos)'!L16-'5. Variables (datos)'!L$29)/'5. Variables (datos)'!L$30*100)&lt;0,0,(('5. Variables (datos)'!L16-'5. Variables (datos)'!L$29)/'5. Variables (datos)'!L$30*100)))</f>
        <v>0</v>
      </c>
      <c r="M16" s="126">
        <f>IF(+(('5. Variables (datos)'!M16-'5. Variables (datos)'!M$29)/'5. Variables (datos)'!M$30*100)&gt;100,100,(('5. Variables (datos)'!M16-'5. Variables (datos)'!M$29)/'5. Variables (datos)'!M$30*100))*AND(IF(+(('5. Variables (datos)'!M16-'5. Variables (datos)'!M$29)/'5. Variables (datos)'!M$30*100)&lt;0,0,(('5. Variables (datos)'!M16-'5. Variables (datos)'!M$29)/'5. Variables (datos)'!M$30*100)))</f>
        <v>0</v>
      </c>
      <c r="N16" s="126">
        <f>IF(+(('5. Variables (datos)'!N16-'5. Variables (datos)'!N$29)/'5. Variables (datos)'!N$30*100)&gt;100,100,(('5. Variables (datos)'!N16-'5. Variables (datos)'!N$29)/'5. Variables (datos)'!N$30*100))*AND(IF(+(('5. Variables (datos)'!N16-'5. Variables (datos)'!N$29)/'5. Variables (datos)'!N$30*100)&lt;0,0,(('5. Variables (datos)'!N16-'5. Variables (datos)'!N$29)/'5. Variables (datos)'!N$30*100)))</f>
        <v>26.395458845789971</v>
      </c>
      <c r="O16" s="126">
        <f>IF(+(('5. Variables (datos)'!O16-'5. Variables (datos)'!O$29)/'5. Variables (datos)'!O$30*100)&gt;100,100,(('5. Variables (datos)'!O16-'5. Variables (datos)'!O$29)/'5. Variables (datos)'!O$30*100))*AND(IF(+(('5. Variables (datos)'!O16-'5. Variables (datos)'!O$29)/'5. Variables (datos)'!O$30*100)&lt;0,0,(('5. Variables (datos)'!O16-'5. Variables (datos)'!O$29)/'5. Variables (datos)'!O$30*100)))</f>
        <v>2.8169014084507045</v>
      </c>
      <c r="P16" s="126">
        <f>IF(+(('5. Variables (datos)'!P16-'5. Variables (datos)'!P$29)/'5. Variables (datos)'!P$30*100)&gt;100,100,(('5. Variables (datos)'!P16-'5. Variables (datos)'!P$29)/'5. Variables (datos)'!P$30*100))*AND(IF(+(('5. Variables (datos)'!P16-'5. Variables (datos)'!P$29)/'5. Variables (datos)'!P$30*100)&lt;0,0,(('5. Variables (datos)'!P16-'5. Variables (datos)'!P$29)/'5. Variables (datos)'!P$30*100)))</f>
        <v>1.5739769150052465</v>
      </c>
      <c r="Q16" s="126">
        <f>IF(+(('5. Variables (datos)'!Q16-'5. Variables (datos)'!Q$29)/'5. Variables (datos)'!Q$30*100)&gt;100,100,(('5. Variables (datos)'!Q16-'5. Variables (datos)'!Q$29)/'5. Variables (datos)'!Q$30*100))*AND(IF(+(('5. Variables (datos)'!Q16-'5. Variables (datos)'!Q$29)/'5. Variables (datos)'!Q$30*100)&lt;0,0,(('5. Variables (datos)'!Q16-'5. Variables (datos)'!Q$29)/'5. Variables (datos)'!Q$30*100)))</f>
        <v>0</v>
      </c>
      <c r="R16" s="126">
        <f>IF(+(('5. Variables (datos)'!R16-'5. Variables (datos)'!R$29)/'5. Variables (datos)'!R$30*100)&gt;100,100,(('5. Variables (datos)'!R16-'5. Variables (datos)'!R$29)/'5. Variables (datos)'!R$30*100))*AND(IF(+(('5. Variables (datos)'!R16-'5. Variables (datos)'!R$29)/'5. Variables (datos)'!R$30*100)&lt;0,0,(('5. Variables (datos)'!R16-'5. Variables (datos)'!R$29)/'5. Variables (datos)'!R$30*100)))</f>
        <v>0</v>
      </c>
      <c r="S16" s="126" t="e">
        <f>IF(+(('5. Variables (datos)'!S16-'5. Variables (datos)'!S$29)/'5. Variables (datos)'!S$30*100)&gt;100,100,(('5. Variables (datos)'!S16-'5. Variables (datos)'!S$29)/'5. Variables (datos)'!S$30*100))*AND(IF(+(('5. Variables (datos)'!S16-'5. Variables (datos)'!S$29)/'5. Variables (datos)'!S$30*100)&lt;0,0,(('5. Variables (datos)'!S16-'5. Variables (datos)'!S$29)/'5. Variables (datos)'!S$30*100)))</f>
        <v>#DIV/0!</v>
      </c>
      <c r="T16" s="126" t="e">
        <f>IF(+(('5. Variables (datos)'!T16-'5. Variables (datos)'!T$29)/'5. Variables (datos)'!T$30*100)&gt;100,100,(('5. Variables (datos)'!T16-'5. Variables (datos)'!T$29)/'5. Variables (datos)'!T$30*100))*AND(IF(+(('5. Variables (datos)'!T16-'5. Variables (datos)'!T$29)/'5. Variables (datos)'!T$30*100)&lt;0,0,(('5. Variables (datos)'!T16-'5. Variables (datos)'!T$29)/'5. Variables (datos)'!T$30*100)))</f>
        <v>#DIV/0!</v>
      </c>
      <c r="U16" s="126" t="e">
        <f>IF(+(('5. Variables (datos)'!U16-'5. Variables (datos)'!U$29)/'5. Variables (datos)'!U$30*100)&gt;100,100,(('5. Variables (datos)'!U16-'5. Variables (datos)'!U$29)/'5. Variables (datos)'!U$30*100))*AND(IF(+(('5. Variables (datos)'!U16-'5. Variables (datos)'!U$29)/'5. Variables (datos)'!U$30*100)&lt;0,0,(('5. Variables (datos)'!U16-'5. Variables (datos)'!U$29)/'5. Variables (datos)'!U$30*100)))</f>
        <v>#DIV/0!</v>
      </c>
      <c r="V16" s="126" t="e">
        <f>IF(+(('5. Variables (datos)'!V16-'5. Variables (datos)'!V$29)/'5. Variables (datos)'!V$30*100)&gt;100,100,(('5. Variables (datos)'!V16-'5. Variables (datos)'!V$29)/'5. Variables (datos)'!V$30*100))*AND(IF(+(('5. Variables (datos)'!V16-'5. Variables (datos)'!V$29)/'5. Variables (datos)'!V$30*100)&lt;0,0,(('5. Variables (datos)'!V16-'5. Variables (datos)'!V$29)/'5. Variables (datos)'!V$30*100)))</f>
        <v>#DIV/0!</v>
      </c>
      <c r="W16" s="126" t="e">
        <f>IF(+(('5. Variables (datos)'!W16-'5. Variables (datos)'!W$29)/'5. Variables (datos)'!W$30*100)&gt;100,100,(('5. Variables (datos)'!W16-'5. Variables (datos)'!W$29)/'5. Variables (datos)'!W$30*100))*AND(IF(+(('5. Variables (datos)'!W16-'5. Variables (datos)'!W$29)/'5. Variables (datos)'!W$30*100)&lt;0,0,(('5. Variables (datos)'!W16-'5. Variables (datos)'!W$29)/'5. Variables (datos)'!W$30*100)))</f>
        <v>#DIV/0!</v>
      </c>
      <c r="X16" s="126">
        <f>IF(+(('5. Variables (datos)'!X16-'5. Variables (datos)'!X$29)/'5. Variables (datos)'!X$30*100)&gt;100,100,(('5. Variables (datos)'!X16-'5. Variables (datos)'!X$29)/'5. Variables (datos)'!X$30*100))*AND(IF(+(('5. Variables (datos)'!X16-'5. Variables (datos)'!X$29)/'5. Variables (datos)'!X$30*100)&lt;0,0,(('5. Variables (datos)'!X16-'5. Variables (datos)'!X$29)/'5. Variables (datos)'!X$30*100)))</f>
        <v>30.76923076923077</v>
      </c>
      <c r="Y16" s="126" t="e">
        <f>IF(+(('5. Variables (datos)'!Y16-'5. Variables (datos)'!Y$29)/'5. Variables (datos)'!Y$30*100)&gt;100,100,(('5. Variables (datos)'!Y16-'5. Variables (datos)'!Y$29)/'5. Variables (datos)'!Y$30*100))*AND(IF(+(('5. Variables (datos)'!Y16-'5. Variables (datos)'!Y$29)/'5. Variables (datos)'!Y$30*100)&lt;0,0,(('5. Variables (datos)'!Y16-'5. Variables (datos)'!Y$29)/'5. Variables (datos)'!Y$30*100)))</f>
        <v>#DIV/0!</v>
      </c>
      <c r="Z16" s="126" t="e">
        <f>IF(+(('5. Variables (datos)'!Z16-'5. Variables (datos)'!Z$29)/'5. Variables (datos)'!Z$30*100)&gt;100,100,(('5. Variables (datos)'!Z16-'5. Variables (datos)'!Z$29)/'5. Variables (datos)'!Z$30*100))*AND(IF(+(('5. Variables (datos)'!Z16-'5. Variables (datos)'!Z$29)/'5. Variables (datos)'!Z$30*100)&lt;0,0,(('5. Variables (datos)'!Z16-'5. Variables (datos)'!Z$29)/'5. Variables (datos)'!Z$30*100)))</f>
        <v>#DIV/0!</v>
      </c>
    </row>
    <row r="17" spans="1:26" s="46" customFormat="1">
      <c r="A17" s="125" t="str">
        <f>+'5. Variables (datos)'!A17</f>
        <v>Turismo comunitario</v>
      </c>
      <c r="B17" s="126">
        <f>IF(+(('5. Variables (datos)'!B17-'5. Variables (datos)'!B$29)/'5. Variables (datos)'!B$30*100)&gt;100,100,(('5. Variables (datos)'!B17-'5. Variables (datos)'!B$29)/'5. Variables (datos)'!B$30*100))*AND(IF(+(('5. Variables (datos)'!B17-'5. Variables (datos)'!B$29)/'5. Variables (datos)'!B$30*100)&lt;0,0,(('5. Variables (datos)'!B17-'5. Variables (datos)'!B$29)/'5. Variables (datos)'!B$30*100)))</f>
        <v>0</v>
      </c>
      <c r="C17" s="126">
        <f>IF(+(('5. Variables (datos)'!C17-'5. Variables (datos)'!C$29)/'5. Variables (datos)'!C$30*100)&gt;100,100,(('5. Variables (datos)'!C17-'5. Variables (datos)'!C$29)/'5. Variables (datos)'!C$30*100))*AND(IF(+(('5. Variables (datos)'!C17-'5. Variables (datos)'!C$29)/'5. Variables (datos)'!C$30*100)&lt;0,0,(('5. Variables (datos)'!C17-'5. Variables (datos)'!C$29)/'5. Variables (datos)'!C$30*100)))</f>
        <v>20</v>
      </c>
      <c r="D17" s="126">
        <f>IF(+(('5. Variables (datos)'!D17-'5. Variables (datos)'!D$29)/'5. Variables (datos)'!D$30*100)&gt;100,100,(('5. Variables (datos)'!D17-'5. Variables (datos)'!D$29)/'5. Variables (datos)'!D$30*100))*AND(IF(+(('5. Variables (datos)'!D17-'5. Variables (datos)'!D$29)/'5. Variables (datos)'!D$30*100)&lt;0,0,(('5. Variables (datos)'!D17-'5. Variables (datos)'!D$29)/'5. Variables (datos)'!D$30*100)))</f>
        <v>20</v>
      </c>
      <c r="E17" s="126">
        <f>IF(+(('5. Variables (datos)'!E17-'5. Variables (datos)'!E$29)/'5. Variables (datos)'!E$30*100)&gt;100,100,(('5. Variables (datos)'!E17-'5. Variables (datos)'!E$29)/'5. Variables (datos)'!E$30*100))*AND(IF(+(('5. Variables (datos)'!E17-'5. Variables (datos)'!E$29)/'5. Variables (datos)'!E$30*100)&lt;0,0,(('5. Variables (datos)'!E17-'5. Variables (datos)'!E$29)/'5. Variables (datos)'!E$30*100)))</f>
        <v>20</v>
      </c>
      <c r="F17" s="126">
        <f>IF(+(('5. Variables (datos)'!F17-'5. Variables (datos)'!F$29)/'5. Variables (datos)'!F$30*100)&gt;100,100,(('5. Variables (datos)'!F17-'5. Variables (datos)'!F$29)/'5. Variables (datos)'!F$30*100))*AND(IF(+(('5. Variables (datos)'!F17-'5. Variables (datos)'!F$29)/'5. Variables (datos)'!F$30*100)&lt;0,0,(('5. Variables (datos)'!F17-'5. Variables (datos)'!F$29)/'5. Variables (datos)'!F$30*100)))</f>
        <v>0</v>
      </c>
      <c r="G17" s="126">
        <f>IF(+(('5. Variables (datos)'!G17-'5. Variables (datos)'!G$29)/'5. Variables (datos)'!G$30*100)&gt;100,100,(('5. Variables (datos)'!G17-'5. Variables (datos)'!G$29)/'5. Variables (datos)'!G$30*100))*AND(IF(+(('5. Variables (datos)'!G17-'5. Variables (datos)'!G$29)/'5. Variables (datos)'!G$30*100)&lt;0,0,(('5. Variables (datos)'!G17-'5. Variables (datos)'!G$29)/'5. Variables (datos)'!G$30*100)))</f>
        <v>0</v>
      </c>
      <c r="H17" s="126">
        <f>IF(+(('5. Variables (datos)'!H17-'5. Variables (datos)'!H$29)/'5. Variables (datos)'!H$30*100)&gt;100,100,(('5. Variables (datos)'!H17-'5. Variables (datos)'!H$29)/'5. Variables (datos)'!H$30*100))*AND(IF(+(('5. Variables (datos)'!H17-'5. Variables (datos)'!H$29)/'5. Variables (datos)'!H$30*100)&lt;0,0,(('5. Variables (datos)'!H17-'5. Variables (datos)'!H$29)/'5. Variables (datos)'!H$30*100)))</f>
        <v>0</v>
      </c>
      <c r="I17" s="126">
        <f>IF(+(('5. Variables (datos)'!I17-'5. Variables (datos)'!I$29)/'5. Variables (datos)'!I$30*100)&gt;100,100,(('5. Variables (datos)'!I17-'5. Variables (datos)'!I$29)/'5. Variables (datos)'!I$30*100))*AND(IF(+(('5. Variables (datos)'!I17-'5. Variables (datos)'!I$29)/'5. Variables (datos)'!I$30*100)&lt;0,0,(('5. Variables (datos)'!I17-'5. Variables (datos)'!I$29)/'5. Variables (datos)'!I$30*100)))</f>
        <v>8.3333333333333321</v>
      </c>
      <c r="J17" s="126" t="e">
        <f>IF(+(('5. Variables (datos)'!J17-'5. Variables (datos)'!J$29)/'5. Variables (datos)'!J$30*100)&gt;100,100,(('5. Variables (datos)'!J17-'5. Variables (datos)'!J$29)/'5. Variables (datos)'!J$30*100))*AND(IF(+(('5. Variables (datos)'!J17-'5. Variables (datos)'!J$29)/'5. Variables (datos)'!J$30*100)&lt;0,0,(('5. Variables (datos)'!J17-'5. Variables (datos)'!J$29)/'5. Variables (datos)'!J$30*100)))</f>
        <v>#DIV/0!</v>
      </c>
      <c r="K17" s="126" t="e">
        <f>IF(+(('5. Variables (datos)'!K17-'5. Variables (datos)'!K$29)/'5. Variables (datos)'!K$30*100)&gt;100,100,(('5. Variables (datos)'!K17-'5. Variables (datos)'!K$29)/'5. Variables (datos)'!K$30*100))*AND(IF(+(('5. Variables (datos)'!K17-'5. Variables (datos)'!K$29)/'5. Variables (datos)'!K$30*100)&lt;0,0,(('5. Variables (datos)'!K17-'5. Variables (datos)'!K$29)/'5. Variables (datos)'!K$30*100)))</f>
        <v>#DIV/0!</v>
      </c>
      <c r="L17" s="126">
        <f>IF(+(('5. Variables (datos)'!L17-'5. Variables (datos)'!L$29)/'5. Variables (datos)'!L$30*100)&gt;100,100,(('5. Variables (datos)'!L17-'5. Variables (datos)'!L$29)/'5. Variables (datos)'!L$30*100))*AND(IF(+(('5. Variables (datos)'!L17-'5. Variables (datos)'!L$29)/'5. Variables (datos)'!L$30*100)&lt;0,0,(('5. Variables (datos)'!L17-'5. Variables (datos)'!L$29)/'5. Variables (datos)'!L$30*100)))</f>
        <v>0</v>
      </c>
      <c r="M17" s="126">
        <f>IF(+(('5. Variables (datos)'!M17-'5. Variables (datos)'!M$29)/'5. Variables (datos)'!M$30*100)&gt;100,100,(('5. Variables (datos)'!M17-'5. Variables (datos)'!M$29)/'5. Variables (datos)'!M$30*100))*AND(IF(+(('5. Variables (datos)'!M17-'5. Variables (datos)'!M$29)/'5. Variables (datos)'!M$30*100)&lt;0,0,(('5. Variables (datos)'!M17-'5. Variables (datos)'!M$29)/'5. Variables (datos)'!M$30*100)))</f>
        <v>0</v>
      </c>
      <c r="N17" s="126">
        <f>IF(+(('5. Variables (datos)'!N17-'5. Variables (datos)'!N$29)/'5. Variables (datos)'!N$30*100)&gt;100,100,(('5. Variables (datos)'!N17-'5. Variables (datos)'!N$29)/'5. Variables (datos)'!N$30*100))*AND(IF(+(('5. Variables (datos)'!N17-'5. Variables (datos)'!N$29)/'5. Variables (datos)'!N$30*100)&lt;0,0,(('5. Variables (datos)'!N17-'5. Variables (datos)'!N$29)/'5. Variables (datos)'!N$30*100)))</f>
        <v>63.670766319772945</v>
      </c>
      <c r="O17" s="126">
        <f>IF(+(('5. Variables (datos)'!O17-'5. Variables (datos)'!O$29)/'5. Variables (datos)'!O$30*100)&gt;100,100,(('5. Variables (datos)'!O17-'5. Variables (datos)'!O$29)/'5. Variables (datos)'!O$30*100))*AND(IF(+(('5. Variables (datos)'!O17-'5. Variables (datos)'!O$29)/'5. Variables (datos)'!O$30*100)&lt;0,0,(('5. Variables (datos)'!O17-'5. Variables (datos)'!O$29)/'5. Variables (datos)'!O$30*100)))</f>
        <v>8.8028169014084501</v>
      </c>
      <c r="P17" s="126">
        <f>IF(+(('5. Variables (datos)'!P17-'5. Variables (datos)'!P$29)/'5. Variables (datos)'!P$30*100)&gt;100,100,(('5. Variables (datos)'!P17-'5. Variables (datos)'!P$29)/'5. Variables (datos)'!P$30*100))*AND(IF(+(('5. Variables (datos)'!P17-'5. Variables (datos)'!P$29)/'5. Variables (datos)'!P$30*100)&lt;0,0,(('5. Variables (datos)'!P17-'5. Variables (datos)'!P$29)/'5. Variables (datos)'!P$30*100)))</f>
        <v>0</v>
      </c>
      <c r="Q17" s="126">
        <f>IF(+(('5. Variables (datos)'!Q17-'5. Variables (datos)'!Q$29)/'5. Variables (datos)'!Q$30*100)&gt;100,100,(('5. Variables (datos)'!Q17-'5. Variables (datos)'!Q$29)/'5. Variables (datos)'!Q$30*100))*AND(IF(+(('5. Variables (datos)'!Q17-'5. Variables (datos)'!Q$29)/'5. Variables (datos)'!Q$30*100)&lt;0,0,(('5. Variables (datos)'!Q17-'5. Variables (datos)'!Q$29)/'5. Variables (datos)'!Q$30*100)))</f>
        <v>0</v>
      </c>
      <c r="R17" s="126">
        <f>IF(+(('5. Variables (datos)'!R17-'5. Variables (datos)'!R$29)/'5. Variables (datos)'!R$30*100)&gt;100,100,(('5. Variables (datos)'!R17-'5. Variables (datos)'!R$29)/'5. Variables (datos)'!R$30*100))*AND(IF(+(('5. Variables (datos)'!R17-'5. Variables (datos)'!R$29)/'5. Variables (datos)'!R$30*100)&lt;0,0,(('5. Variables (datos)'!R17-'5. Variables (datos)'!R$29)/'5. Variables (datos)'!R$30*100)))</f>
        <v>50</v>
      </c>
      <c r="S17" s="126" t="e">
        <f>IF(+(('5. Variables (datos)'!S17-'5. Variables (datos)'!S$29)/'5. Variables (datos)'!S$30*100)&gt;100,100,(('5. Variables (datos)'!S17-'5. Variables (datos)'!S$29)/'5. Variables (datos)'!S$30*100))*AND(IF(+(('5. Variables (datos)'!S17-'5. Variables (datos)'!S$29)/'5. Variables (datos)'!S$30*100)&lt;0,0,(('5. Variables (datos)'!S17-'5. Variables (datos)'!S$29)/'5. Variables (datos)'!S$30*100)))</f>
        <v>#DIV/0!</v>
      </c>
      <c r="T17" s="126" t="e">
        <f>IF(+(('5. Variables (datos)'!T17-'5. Variables (datos)'!T$29)/'5. Variables (datos)'!T$30*100)&gt;100,100,(('5. Variables (datos)'!T17-'5. Variables (datos)'!T$29)/'5. Variables (datos)'!T$30*100))*AND(IF(+(('5. Variables (datos)'!T17-'5. Variables (datos)'!T$29)/'5. Variables (datos)'!T$30*100)&lt;0,0,(('5. Variables (datos)'!T17-'5. Variables (datos)'!T$29)/'5. Variables (datos)'!T$30*100)))</f>
        <v>#DIV/0!</v>
      </c>
      <c r="U17" s="126" t="e">
        <f>IF(+(('5. Variables (datos)'!U17-'5. Variables (datos)'!U$29)/'5. Variables (datos)'!U$30*100)&gt;100,100,(('5. Variables (datos)'!U17-'5. Variables (datos)'!U$29)/'5. Variables (datos)'!U$30*100))*AND(IF(+(('5. Variables (datos)'!U17-'5. Variables (datos)'!U$29)/'5. Variables (datos)'!U$30*100)&lt;0,0,(('5. Variables (datos)'!U17-'5. Variables (datos)'!U$29)/'5. Variables (datos)'!U$30*100)))</f>
        <v>#DIV/0!</v>
      </c>
      <c r="V17" s="126" t="e">
        <f>IF(+(('5. Variables (datos)'!V17-'5. Variables (datos)'!V$29)/'5. Variables (datos)'!V$30*100)&gt;100,100,(('5. Variables (datos)'!V17-'5. Variables (datos)'!V$29)/'5. Variables (datos)'!V$30*100))*AND(IF(+(('5. Variables (datos)'!V17-'5. Variables (datos)'!V$29)/'5. Variables (datos)'!V$30*100)&lt;0,0,(('5. Variables (datos)'!V17-'5. Variables (datos)'!V$29)/'5. Variables (datos)'!V$30*100)))</f>
        <v>#DIV/0!</v>
      </c>
      <c r="W17" s="126" t="e">
        <f>IF(+(('5. Variables (datos)'!W17-'5. Variables (datos)'!W$29)/'5. Variables (datos)'!W$30*100)&gt;100,100,(('5. Variables (datos)'!W17-'5. Variables (datos)'!W$29)/'5. Variables (datos)'!W$30*100))*AND(IF(+(('5. Variables (datos)'!W17-'5. Variables (datos)'!W$29)/'5. Variables (datos)'!W$30*100)&lt;0,0,(('5. Variables (datos)'!W17-'5. Variables (datos)'!W$29)/'5. Variables (datos)'!W$30*100)))</f>
        <v>#DIV/0!</v>
      </c>
      <c r="X17" s="126">
        <f>IF(+(('5. Variables (datos)'!X17-'5. Variables (datos)'!X$29)/'5. Variables (datos)'!X$30*100)&gt;100,100,(('5. Variables (datos)'!X17-'5. Variables (datos)'!X$29)/'5. Variables (datos)'!X$30*100))*AND(IF(+(('5. Variables (datos)'!X17-'5. Variables (datos)'!X$29)/'5. Variables (datos)'!X$30*100)&lt;0,0,(('5. Variables (datos)'!X17-'5. Variables (datos)'!X$29)/'5. Variables (datos)'!X$30*100)))</f>
        <v>30.76923076923077</v>
      </c>
      <c r="Y17" s="126" t="e">
        <f>IF(+(('5. Variables (datos)'!Y17-'5. Variables (datos)'!Y$29)/'5. Variables (datos)'!Y$30*100)&gt;100,100,(('5. Variables (datos)'!Y17-'5. Variables (datos)'!Y$29)/'5. Variables (datos)'!Y$30*100))*AND(IF(+(('5. Variables (datos)'!Y17-'5. Variables (datos)'!Y$29)/'5. Variables (datos)'!Y$30*100)&lt;0,0,(('5. Variables (datos)'!Y17-'5. Variables (datos)'!Y$29)/'5. Variables (datos)'!Y$30*100)))</f>
        <v>#DIV/0!</v>
      </c>
      <c r="Z17" s="126" t="e">
        <f>IF(+(('5. Variables (datos)'!Z17-'5. Variables (datos)'!Z$29)/'5. Variables (datos)'!Z$30*100)&gt;100,100,(('5. Variables (datos)'!Z17-'5. Variables (datos)'!Z$29)/'5. Variables (datos)'!Z$30*100))*AND(IF(+(('5. Variables (datos)'!Z17-'5. Variables (datos)'!Z$29)/'5. Variables (datos)'!Z$30*100)&lt;0,0,(('5. Variables (datos)'!Z17-'5. Variables (datos)'!Z$29)/'5. Variables (datos)'!Z$30*100)))</f>
        <v>#DIV/0!</v>
      </c>
    </row>
    <row r="18" spans="1:26" s="29" customFormat="1">
      <c r="A18" s="125" t="str">
        <f>+'5. Variables (datos)'!A18</f>
        <v>Birdwatching</v>
      </c>
      <c r="B18" s="126">
        <f>IF(+(('5. Variables (datos)'!B18-'5. Variables (datos)'!B$29)/'5. Variables (datos)'!B$30*100)&gt;100,100,(('5. Variables (datos)'!B18-'5. Variables (datos)'!B$29)/'5. Variables (datos)'!B$30*100))*AND(IF(+(('5. Variables (datos)'!B18-'5. Variables (datos)'!B$29)/'5. Variables (datos)'!B$30*100)&lt;0,0,(('5. Variables (datos)'!B18-'5. Variables (datos)'!B$29)/'5. Variables (datos)'!B$30*100)))</f>
        <v>25</v>
      </c>
      <c r="C18" s="126">
        <f>IF(+(('5. Variables (datos)'!C18-'5. Variables (datos)'!C$29)/'5. Variables (datos)'!C$30*100)&gt;100,100,(('5. Variables (datos)'!C18-'5. Variables (datos)'!C$29)/'5. Variables (datos)'!C$30*100))*AND(IF(+(('5. Variables (datos)'!C18-'5. Variables (datos)'!C$29)/'5. Variables (datos)'!C$30*100)&lt;0,0,(('5. Variables (datos)'!C18-'5. Variables (datos)'!C$29)/'5. Variables (datos)'!C$30*100)))</f>
        <v>100</v>
      </c>
      <c r="D18" s="126">
        <f>IF(+(('5. Variables (datos)'!D18-'5. Variables (datos)'!D$29)/'5. Variables (datos)'!D$30*100)&gt;100,100,(('5. Variables (datos)'!D18-'5. Variables (datos)'!D$29)/'5. Variables (datos)'!D$30*100))*AND(IF(+(('5. Variables (datos)'!D18-'5. Variables (datos)'!D$29)/'5. Variables (datos)'!D$30*100)&lt;0,0,(('5. Variables (datos)'!D18-'5. Variables (datos)'!D$29)/'5. Variables (datos)'!D$30*100)))</f>
        <v>0</v>
      </c>
      <c r="E18" s="126">
        <f>IF(+(('5. Variables (datos)'!E18-'5. Variables (datos)'!E$29)/'5. Variables (datos)'!E$30*100)&gt;100,100,(('5. Variables (datos)'!E18-'5. Variables (datos)'!E$29)/'5. Variables (datos)'!E$30*100))*AND(IF(+(('5. Variables (datos)'!E18-'5. Variables (datos)'!E$29)/'5. Variables (datos)'!E$30*100)&lt;0,0,(('5. Variables (datos)'!E18-'5. Variables (datos)'!E$29)/'5. Variables (datos)'!E$30*100)))</f>
        <v>20</v>
      </c>
      <c r="F18" s="126">
        <f>IF(+(('5. Variables (datos)'!F18-'5. Variables (datos)'!F$29)/'5. Variables (datos)'!F$30*100)&gt;100,100,(('5. Variables (datos)'!F18-'5. Variables (datos)'!F$29)/'5. Variables (datos)'!F$30*100))*AND(IF(+(('5. Variables (datos)'!F18-'5. Variables (datos)'!F$29)/'5. Variables (datos)'!F$30*100)&lt;0,0,(('5. Variables (datos)'!F18-'5. Variables (datos)'!F$29)/'5. Variables (datos)'!F$30*100)))</f>
        <v>0</v>
      </c>
      <c r="G18" s="126">
        <f>IF(+(('5. Variables (datos)'!G18-'5. Variables (datos)'!G$29)/'5. Variables (datos)'!G$30*100)&gt;100,100,(('5. Variables (datos)'!G18-'5. Variables (datos)'!G$29)/'5. Variables (datos)'!G$30*100))*AND(IF(+(('5. Variables (datos)'!G18-'5. Variables (datos)'!G$29)/'5. Variables (datos)'!G$30*100)&lt;0,0,(('5. Variables (datos)'!G18-'5. Variables (datos)'!G$29)/'5. Variables (datos)'!G$30*100)))</f>
        <v>50</v>
      </c>
      <c r="H18" s="126">
        <f>IF(+(('5. Variables (datos)'!H18-'5. Variables (datos)'!H$29)/'5. Variables (datos)'!H$30*100)&gt;100,100,(('5. Variables (datos)'!H18-'5. Variables (datos)'!H$29)/'5. Variables (datos)'!H$30*100))*AND(IF(+(('5. Variables (datos)'!H18-'5. Variables (datos)'!H$29)/'5. Variables (datos)'!H$30*100)&lt;0,0,(('5. Variables (datos)'!H18-'5. Variables (datos)'!H$29)/'5. Variables (datos)'!H$30*100)))</f>
        <v>0</v>
      </c>
      <c r="I18" s="126">
        <f>IF(+(('5. Variables (datos)'!I18-'5. Variables (datos)'!I$29)/'5. Variables (datos)'!I$30*100)&gt;100,100,(('5. Variables (datos)'!I18-'5. Variables (datos)'!I$29)/'5. Variables (datos)'!I$30*100))*AND(IF(+(('5. Variables (datos)'!I18-'5. Variables (datos)'!I$29)/'5. Variables (datos)'!I$30*100)&lt;0,0,(('5. Variables (datos)'!I18-'5. Variables (datos)'!I$29)/'5. Variables (datos)'!I$30*100)))</f>
        <v>4.9242424242424239</v>
      </c>
      <c r="J18" s="126" t="e">
        <f>IF(+(('5. Variables (datos)'!J18-'5. Variables (datos)'!J$29)/'5. Variables (datos)'!J$30*100)&gt;100,100,(('5. Variables (datos)'!J18-'5. Variables (datos)'!J$29)/'5. Variables (datos)'!J$30*100))*AND(IF(+(('5. Variables (datos)'!J18-'5. Variables (datos)'!J$29)/'5. Variables (datos)'!J$30*100)&lt;0,0,(('5. Variables (datos)'!J18-'5. Variables (datos)'!J$29)/'5. Variables (datos)'!J$30*100)))</f>
        <v>#DIV/0!</v>
      </c>
      <c r="K18" s="126" t="e">
        <f>IF(+(('5. Variables (datos)'!K18-'5. Variables (datos)'!K$29)/'5. Variables (datos)'!K$30*100)&gt;100,100,(('5. Variables (datos)'!K18-'5. Variables (datos)'!K$29)/'5. Variables (datos)'!K$30*100))*AND(IF(+(('5. Variables (datos)'!K18-'5. Variables (datos)'!K$29)/'5. Variables (datos)'!K$30*100)&lt;0,0,(('5. Variables (datos)'!K18-'5. Variables (datos)'!K$29)/'5. Variables (datos)'!K$30*100)))</f>
        <v>#DIV/0!</v>
      </c>
      <c r="L18" s="126">
        <f>IF(+(('5. Variables (datos)'!L18-'5. Variables (datos)'!L$29)/'5. Variables (datos)'!L$30*100)&gt;100,100,(('5. Variables (datos)'!L18-'5. Variables (datos)'!L$29)/'5. Variables (datos)'!L$30*100))*AND(IF(+(('5. Variables (datos)'!L18-'5. Variables (datos)'!L$29)/'5. Variables (datos)'!L$30*100)&lt;0,0,(('5. Variables (datos)'!L18-'5. Variables (datos)'!L$29)/'5. Variables (datos)'!L$30*100)))</f>
        <v>100</v>
      </c>
      <c r="M18" s="126">
        <f>IF(+(('5. Variables (datos)'!M18-'5. Variables (datos)'!M$29)/'5. Variables (datos)'!M$30*100)&gt;100,100,(('5. Variables (datos)'!M18-'5. Variables (datos)'!M$29)/'5. Variables (datos)'!M$30*100))*AND(IF(+(('5. Variables (datos)'!M18-'5. Variables (datos)'!M$29)/'5. Variables (datos)'!M$30*100)&lt;0,0,(('5. Variables (datos)'!M18-'5. Variables (datos)'!M$29)/'5. Variables (datos)'!M$30*100)))</f>
        <v>100</v>
      </c>
      <c r="N18" s="126">
        <f>IF(+(('5. Variables (datos)'!N18-'5. Variables (datos)'!N$29)/'5. Variables (datos)'!N$30*100)&gt;100,100,(('5. Variables (datos)'!N18-'5. Variables (datos)'!N$29)/'5. Variables (datos)'!N$30*100))*AND(IF(+(('5. Variables (datos)'!N18-'5. Variables (datos)'!N$29)/'5. Variables (datos)'!N$30*100)&lt;0,0,(('5. Variables (datos)'!N18-'5. Variables (datos)'!N$29)/'5. Variables (datos)'!N$30*100)))</f>
        <v>6.4333017975402083</v>
      </c>
      <c r="O18" s="126">
        <f>IF(+(('5. Variables (datos)'!O18-'5. Variables (datos)'!O$29)/'5. Variables (datos)'!O$30*100)&gt;100,100,(('5. Variables (datos)'!O18-'5. Variables (datos)'!O$29)/'5. Variables (datos)'!O$30*100))*AND(IF(+(('5. Variables (datos)'!O18-'5. Variables (datos)'!O$29)/'5. Variables (datos)'!O$30*100)&lt;0,0,(('5. Variables (datos)'!O18-'5. Variables (datos)'!O$29)/'5. Variables (datos)'!O$30*100)))</f>
        <v>0</v>
      </c>
      <c r="P18" s="126">
        <f>IF(+(('5. Variables (datos)'!P18-'5. Variables (datos)'!P$29)/'5. Variables (datos)'!P$30*100)&gt;100,100,(('5. Variables (datos)'!P18-'5. Variables (datos)'!P$29)/'5. Variables (datos)'!P$30*100))*AND(IF(+(('5. Variables (datos)'!P18-'5. Variables (datos)'!P$29)/'5. Variables (datos)'!P$30*100)&lt;0,0,(('5. Variables (datos)'!P18-'5. Variables (datos)'!P$29)/'5. Variables (datos)'!P$30*100)))</f>
        <v>0</v>
      </c>
      <c r="Q18" s="126">
        <f>IF(+(('5. Variables (datos)'!Q18-'5. Variables (datos)'!Q$29)/'5. Variables (datos)'!Q$30*100)&gt;100,100,(('5. Variables (datos)'!Q18-'5. Variables (datos)'!Q$29)/'5. Variables (datos)'!Q$30*100))*AND(IF(+(('5. Variables (datos)'!Q18-'5. Variables (datos)'!Q$29)/'5. Variables (datos)'!Q$30*100)&lt;0,0,(('5. Variables (datos)'!Q18-'5. Variables (datos)'!Q$29)/'5. Variables (datos)'!Q$30*100)))</f>
        <v>0</v>
      </c>
      <c r="R18" s="126">
        <f>IF(+(('5. Variables (datos)'!R18-'5. Variables (datos)'!R$29)/'5. Variables (datos)'!R$30*100)&gt;100,100,(('5. Variables (datos)'!R18-'5. Variables (datos)'!R$29)/'5. Variables (datos)'!R$30*100))*AND(IF(+(('5. Variables (datos)'!R18-'5. Variables (datos)'!R$29)/'5. Variables (datos)'!R$30*100)&lt;0,0,(('5. Variables (datos)'!R18-'5. Variables (datos)'!R$29)/'5. Variables (datos)'!R$30*100)))</f>
        <v>100</v>
      </c>
      <c r="S18" s="126" t="e">
        <f>IF(+(('5. Variables (datos)'!S18-'5. Variables (datos)'!S$29)/'5. Variables (datos)'!S$30*100)&gt;100,100,(('5. Variables (datos)'!S18-'5. Variables (datos)'!S$29)/'5. Variables (datos)'!S$30*100))*AND(IF(+(('5. Variables (datos)'!S18-'5. Variables (datos)'!S$29)/'5. Variables (datos)'!S$30*100)&lt;0,0,(('5. Variables (datos)'!S18-'5. Variables (datos)'!S$29)/'5. Variables (datos)'!S$30*100)))</f>
        <v>#DIV/0!</v>
      </c>
      <c r="T18" s="126" t="e">
        <f>IF(+(('5. Variables (datos)'!T18-'5. Variables (datos)'!T$29)/'5. Variables (datos)'!T$30*100)&gt;100,100,(('5. Variables (datos)'!T18-'5. Variables (datos)'!T$29)/'5. Variables (datos)'!T$30*100))*AND(IF(+(('5. Variables (datos)'!T18-'5. Variables (datos)'!T$29)/'5. Variables (datos)'!T$30*100)&lt;0,0,(('5. Variables (datos)'!T18-'5. Variables (datos)'!T$29)/'5. Variables (datos)'!T$30*100)))</f>
        <v>#DIV/0!</v>
      </c>
      <c r="U18" s="126" t="e">
        <f>IF(+(('5. Variables (datos)'!U18-'5. Variables (datos)'!U$29)/'5. Variables (datos)'!U$30*100)&gt;100,100,(('5. Variables (datos)'!U18-'5. Variables (datos)'!U$29)/'5. Variables (datos)'!U$30*100))*AND(IF(+(('5. Variables (datos)'!U18-'5. Variables (datos)'!U$29)/'5. Variables (datos)'!U$30*100)&lt;0,0,(('5. Variables (datos)'!U18-'5. Variables (datos)'!U$29)/'5. Variables (datos)'!U$30*100)))</f>
        <v>#DIV/0!</v>
      </c>
      <c r="V18" s="126" t="e">
        <f>IF(+(('5. Variables (datos)'!V18-'5. Variables (datos)'!V$29)/'5. Variables (datos)'!V$30*100)&gt;100,100,(('5. Variables (datos)'!V18-'5. Variables (datos)'!V$29)/'5. Variables (datos)'!V$30*100))*AND(IF(+(('5. Variables (datos)'!V18-'5. Variables (datos)'!V$29)/'5. Variables (datos)'!V$30*100)&lt;0,0,(('5. Variables (datos)'!V18-'5. Variables (datos)'!V$29)/'5. Variables (datos)'!V$30*100)))</f>
        <v>#DIV/0!</v>
      </c>
      <c r="W18" s="126" t="e">
        <f>IF(+(('5. Variables (datos)'!W18-'5. Variables (datos)'!W$29)/'5. Variables (datos)'!W$30*100)&gt;100,100,(('5. Variables (datos)'!W18-'5. Variables (datos)'!W$29)/'5. Variables (datos)'!W$30*100))*AND(IF(+(('5. Variables (datos)'!W18-'5. Variables (datos)'!W$29)/'5. Variables (datos)'!W$30*100)&lt;0,0,(('5. Variables (datos)'!W18-'5. Variables (datos)'!W$29)/'5. Variables (datos)'!W$30*100)))</f>
        <v>#DIV/0!</v>
      </c>
      <c r="X18" s="126">
        <f>IF(+(('5. Variables (datos)'!X18-'5. Variables (datos)'!X$29)/'5. Variables (datos)'!X$30*100)&gt;100,100,(('5. Variables (datos)'!X18-'5. Variables (datos)'!X$29)/'5. Variables (datos)'!X$30*100))*AND(IF(+(('5. Variables (datos)'!X18-'5. Variables (datos)'!X$29)/'5. Variables (datos)'!X$30*100)&lt;0,0,(('5. Variables (datos)'!X18-'5. Variables (datos)'!X$29)/'5. Variables (datos)'!X$30*100)))</f>
        <v>100</v>
      </c>
      <c r="Y18" s="126" t="e">
        <f>IF(+(('5. Variables (datos)'!Y18-'5. Variables (datos)'!Y$29)/'5. Variables (datos)'!Y$30*100)&gt;100,100,(('5. Variables (datos)'!Y18-'5. Variables (datos)'!Y$29)/'5. Variables (datos)'!Y$30*100))*AND(IF(+(('5. Variables (datos)'!Y18-'5. Variables (datos)'!Y$29)/'5. Variables (datos)'!Y$30*100)&lt;0,0,(('5. Variables (datos)'!Y18-'5. Variables (datos)'!Y$29)/'5. Variables (datos)'!Y$30*100)))</f>
        <v>#DIV/0!</v>
      </c>
      <c r="Z18" s="126" t="e">
        <f>IF(+(('5. Variables (datos)'!Z18-'5. Variables (datos)'!Z$29)/'5. Variables (datos)'!Z$30*100)&gt;100,100,(('5. Variables (datos)'!Z18-'5. Variables (datos)'!Z$29)/'5. Variables (datos)'!Z$30*100))*AND(IF(+(('5. Variables (datos)'!Z18-'5. Variables (datos)'!Z$29)/'5. Variables (datos)'!Z$30*100)&lt;0,0,(('5. Variables (datos)'!Z18-'5. Variables (datos)'!Z$29)/'5. Variables (datos)'!Z$30*100)))</f>
        <v>#DIV/0!</v>
      </c>
    </row>
    <row r="19" spans="1:26" s="29" customFormat="1">
      <c r="A19" s="125" t="str">
        <f>+'5. Variables (datos)'!A19</f>
        <v>Fiestas y festivales</v>
      </c>
      <c r="B19" s="126">
        <f>IF(+(('5. Variables (datos)'!B19-'5. Variables (datos)'!B$29)/'5. Variables (datos)'!B$30*100)&gt;100,100,(('5. Variables (datos)'!B19-'5. Variables (datos)'!B$29)/'5. Variables (datos)'!B$30*100))*AND(IF(+(('5. Variables (datos)'!B19-'5. Variables (datos)'!B$29)/'5. Variables (datos)'!B$30*100)&lt;0,0,(('5. Variables (datos)'!B19-'5. Variables (datos)'!B$29)/'5. Variables (datos)'!B$30*100)))</f>
        <v>25</v>
      </c>
      <c r="C19" s="126">
        <f>IF(+(('5. Variables (datos)'!C19-'5. Variables (datos)'!C$29)/'5. Variables (datos)'!C$30*100)&gt;100,100,(('5. Variables (datos)'!C19-'5. Variables (datos)'!C$29)/'5. Variables (datos)'!C$30*100))*AND(IF(+(('5. Variables (datos)'!C19-'5. Variables (datos)'!C$29)/'5. Variables (datos)'!C$30*100)&lt;0,0,(('5. Variables (datos)'!C19-'5. Variables (datos)'!C$29)/'5. Variables (datos)'!C$30*100)))</f>
        <v>40</v>
      </c>
      <c r="D19" s="126">
        <f>IF(+(('5. Variables (datos)'!D19-'5. Variables (datos)'!D$29)/'5. Variables (datos)'!D$30*100)&gt;100,100,(('5. Variables (datos)'!D19-'5. Variables (datos)'!D$29)/'5. Variables (datos)'!D$30*100))*AND(IF(+(('5. Variables (datos)'!D19-'5. Variables (datos)'!D$29)/'5. Variables (datos)'!D$30*100)&lt;0,0,(('5. Variables (datos)'!D19-'5. Variables (datos)'!D$29)/'5. Variables (datos)'!D$30*100)))</f>
        <v>20</v>
      </c>
      <c r="E19" s="126">
        <f>IF(+(('5. Variables (datos)'!E19-'5. Variables (datos)'!E$29)/'5. Variables (datos)'!E$30*100)&gt;100,100,(('5. Variables (datos)'!E19-'5. Variables (datos)'!E$29)/'5. Variables (datos)'!E$30*100))*AND(IF(+(('5. Variables (datos)'!E19-'5. Variables (datos)'!E$29)/'5. Variables (datos)'!E$30*100)&lt;0,0,(('5. Variables (datos)'!E19-'5. Variables (datos)'!E$29)/'5. Variables (datos)'!E$30*100)))</f>
        <v>80</v>
      </c>
      <c r="F19" s="126">
        <f>IF(+(('5. Variables (datos)'!F19-'5. Variables (datos)'!F$29)/'5. Variables (datos)'!F$30*100)&gt;100,100,(('5. Variables (datos)'!F19-'5. Variables (datos)'!F$29)/'5. Variables (datos)'!F$30*100))*AND(IF(+(('5. Variables (datos)'!F19-'5. Variables (datos)'!F$29)/'5. Variables (datos)'!F$30*100)&lt;0,0,(('5. Variables (datos)'!F19-'5. Variables (datos)'!F$29)/'5. Variables (datos)'!F$30*100)))</f>
        <v>50</v>
      </c>
      <c r="G19" s="126">
        <f>IF(+(('5. Variables (datos)'!G19-'5. Variables (datos)'!G$29)/'5. Variables (datos)'!G$30*100)&gt;100,100,(('5. Variables (datos)'!G19-'5. Variables (datos)'!G$29)/'5. Variables (datos)'!G$30*100))*AND(IF(+(('5. Variables (datos)'!G19-'5. Variables (datos)'!G$29)/'5. Variables (datos)'!G$30*100)&lt;0,0,(('5. Variables (datos)'!G19-'5. Variables (datos)'!G$29)/'5. Variables (datos)'!G$30*100)))</f>
        <v>50</v>
      </c>
      <c r="H19" s="126">
        <f>IF(+(('5. Variables (datos)'!H19-'5. Variables (datos)'!H$29)/'5. Variables (datos)'!H$30*100)&gt;100,100,(('5. Variables (datos)'!H19-'5. Variables (datos)'!H$29)/'5. Variables (datos)'!H$30*100))*AND(IF(+(('5. Variables (datos)'!H19-'5. Variables (datos)'!H$29)/'5. Variables (datos)'!H$30*100)&lt;0,0,(('5. Variables (datos)'!H19-'5. Variables (datos)'!H$29)/'5. Variables (datos)'!H$30*100)))</f>
        <v>38.095238095238095</v>
      </c>
      <c r="I19" s="126">
        <f>IF(+(('5. Variables (datos)'!I19-'5. Variables (datos)'!I$29)/'5. Variables (datos)'!I$30*100)&gt;100,100,(('5. Variables (datos)'!I19-'5. Variables (datos)'!I$29)/'5. Variables (datos)'!I$30*100))*AND(IF(+(('5. Variables (datos)'!I19-'5. Variables (datos)'!I$29)/'5. Variables (datos)'!I$30*100)&lt;0,0,(('5. Variables (datos)'!I19-'5. Variables (datos)'!I$29)/'5. Variables (datos)'!I$30*100)))</f>
        <v>35.227272727272727</v>
      </c>
      <c r="J19" s="126" t="e">
        <f>IF(+(('5. Variables (datos)'!J19-'5. Variables (datos)'!J$29)/'5. Variables (datos)'!J$30*100)&gt;100,100,(('5. Variables (datos)'!J19-'5. Variables (datos)'!J$29)/'5. Variables (datos)'!J$30*100))*AND(IF(+(('5. Variables (datos)'!J19-'5. Variables (datos)'!J$29)/'5. Variables (datos)'!J$30*100)&lt;0,0,(('5. Variables (datos)'!J19-'5. Variables (datos)'!J$29)/'5. Variables (datos)'!J$30*100)))</f>
        <v>#DIV/0!</v>
      </c>
      <c r="K19" s="126" t="e">
        <f>IF(+(('5. Variables (datos)'!K19-'5. Variables (datos)'!K$29)/'5. Variables (datos)'!K$30*100)&gt;100,100,(('5. Variables (datos)'!K19-'5. Variables (datos)'!K$29)/'5. Variables (datos)'!K$30*100))*AND(IF(+(('5. Variables (datos)'!K19-'5. Variables (datos)'!K$29)/'5. Variables (datos)'!K$30*100)&lt;0,0,(('5. Variables (datos)'!K19-'5. Variables (datos)'!K$29)/'5. Variables (datos)'!K$30*100)))</f>
        <v>#DIV/0!</v>
      </c>
      <c r="L19" s="126">
        <f>IF(+(('5. Variables (datos)'!L19-'5. Variables (datos)'!L$29)/'5. Variables (datos)'!L$30*100)&gt;100,100,(('5. Variables (datos)'!L19-'5. Variables (datos)'!L$29)/'5. Variables (datos)'!L$30*100))*AND(IF(+(('5. Variables (datos)'!L19-'5. Variables (datos)'!L$29)/'5. Variables (datos)'!L$30*100)&lt;0,0,(('5. Variables (datos)'!L19-'5. Variables (datos)'!L$29)/'5. Variables (datos)'!L$30*100)))</f>
        <v>100</v>
      </c>
      <c r="M19" s="126">
        <f>IF(+(('5. Variables (datos)'!M19-'5. Variables (datos)'!M$29)/'5. Variables (datos)'!M$30*100)&gt;100,100,(('5. Variables (datos)'!M19-'5. Variables (datos)'!M$29)/'5. Variables (datos)'!M$30*100))*AND(IF(+(('5. Variables (datos)'!M19-'5. Variables (datos)'!M$29)/'5. Variables (datos)'!M$30*100)&lt;0,0,(('5. Variables (datos)'!M19-'5. Variables (datos)'!M$29)/'5. Variables (datos)'!M$30*100)))</f>
        <v>100</v>
      </c>
      <c r="N19" s="126">
        <f>IF(+(('5. Variables (datos)'!N19-'5. Variables (datos)'!N$29)/'5. Variables (datos)'!N$30*100)&gt;100,100,(('5. Variables (datos)'!N19-'5. Variables (datos)'!N$29)/'5. Variables (datos)'!N$30*100))*AND(IF(+(('5. Variables (datos)'!N19-'5. Variables (datos)'!N$29)/'5. Variables (datos)'!N$30*100)&lt;0,0,(('5. Variables (datos)'!N19-'5. Variables (datos)'!N$29)/'5. Variables (datos)'!N$30*100)))</f>
        <v>100</v>
      </c>
      <c r="O19" s="126">
        <f>IF(+(('5. Variables (datos)'!O19-'5. Variables (datos)'!O$29)/'5. Variables (datos)'!O$30*100)&gt;100,100,(('5. Variables (datos)'!O19-'5. Variables (datos)'!O$29)/'5. Variables (datos)'!O$30*100))*AND(IF(+(('5. Variables (datos)'!O19-'5. Variables (datos)'!O$29)/'5. Variables (datos)'!O$30*100)&lt;0,0,(('5. Variables (datos)'!O19-'5. Variables (datos)'!O$29)/'5. Variables (datos)'!O$30*100)))</f>
        <v>2.8169014084507045</v>
      </c>
      <c r="P19" s="126">
        <f>IF(+(('5. Variables (datos)'!P19-'5. Variables (datos)'!P$29)/'5. Variables (datos)'!P$30*100)&gt;100,100,(('5. Variables (datos)'!P19-'5. Variables (datos)'!P$29)/'5. Variables (datos)'!P$30*100))*AND(IF(+(('5. Variables (datos)'!P19-'5. Variables (datos)'!P$29)/'5. Variables (datos)'!P$30*100)&lt;0,0,(('5. Variables (datos)'!P19-'5. Variables (datos)'!P$29)/'5. Variables (datos)'!P$30*100)))</f>
        <v>1.5739769150052465</v>
      </c>
      <c r="Q19" s="126">
        <f>IF(+(('5. Variables (datos)'!Q19-'5. Variables (datos)'!Q$29)/'5. Variables (datos)'!Q$30*100)&gt;100,100,(('5. Variables (datos)'!Q19-'5. Variables (datos)'!Q$29)/'5. Variables (datos)'!Q$30*100))*AND(IF(+(('5. Variables (datos)'!Q19-'5. Variables (datos)'!Q$29)/'5. Variables (datos)'!Q$30*100)&lt;0,0,(('5. Variables (datos)'!Q19-'5. Variables (datos)'!Q$29)/'5. Variables (datos)'!Q$30*100)))</f>
        <v>0</v>
      </c>
      <c r="R19" s="126">
        <f>IF(+(('5. Variables (datos)'!R19-'5. Variables (datos)'!R$29)/'5. Variables (datos)'!R$30*100)&gt;100,100,(('5. Variables (datos)'!R19-'5. Variables (datos)'!R$29)/'5. Variables (datos)'!R$30*100))*AND(IF(+(('5. Variables (datos)'!R19-'5. Variables (datos)'!R$29)/'5. Variables (datos)'!R$30*100)&lt;0,0,(('5. Variables (datos)'!R19-'5. Variables (datos)'!R$29)/'5. Variables (datos)'!R$30*100)))</f>
        <v>0</v>
      </c>
      <c r="S19" s="126" t="e">
        <f>IF(+(('5. Variables (datos)'!S19-'5. Variables (datos)'!S$29)/'5. Variables (datos)'!S$30*100)&gt;100,100,(('5. Variables (datos)'!S19-'5. Variables (datos)'!S$29)/'5. Variables (datos)'!S$30*100))*AND(IF(+(('5. Variables (datos)'!S19-'5. Variables (datos)'!S$29)/'5. Variables (datos)'!S$30*100)&lt;0,0,(('5. Variables (datos)'!S19-'5. Variables (datos)'!S$29)/'5. Variables (datos)'!S$30*100)))</f>
        <v>#DIV/0!</v>
      </c>
      <c r="T19" s="126" t="e">
        <f>IF(+(('5. Variables (datos)'!T19-'5. Variables (datos)'!T$29)/'5. Variables (datos)'!T$30*100)&gt;100,100,(('5. Variables (datos)'!T19-'5. Variables (datos)'!T$29)/'5. Variables (datos)'!T$30*100))*AND(IF(+(('5. Variables (datos)'!T19-'5. Variables (datos)'!T$29)/'5. Variables (datos)'!T$30*100)&lt;0,0,(('5. Variables (datos)'!T19-'5. Variables (datos)'!T$29)/'5. Variables (datos)'!T$30*100)))</f>
        <v>#DIV/0!</v>
      </c>
      <c r="U19" s="126" t="e">
        <f>IF(+(('5. Variables (datos)'!U19-'5. Variables (datos)'!U$29)/'5. Variables (datos)'!U$30*100)&gt;100,100,(('5. Variables (datos)'!U19-'5. Variables (datos)'!U$29)/'5. Variables (datos)'!U$30*100))*AND(IF(+(('5. Variables (datos)'!U19-'5. Variables (datos)'!U$29)/'5. Variables (datos)'!U$30*100)&lt;0,0,(('5. Variables (datos)'!U19-'5. Variables (datos)'!U$29)/'5. Variables (datos)'!U$30*100)))</f>
        <v>#DIV/0!</v>
      </c>
      <c r="V19" s="126" t="e">
        <f>IF(+(('5. Variables (datos)'!V19-'5. Variables (datos)'!V$29)/'5. Variables (datos)'!V$30*100)&gt;100,100,(('5. Variables (datos)'!V19-'5. Variables (datos)'!V$29)/'5. Variables (datos)'!V$30*100))*AND(IF(+(('5. Variables (datos)'!V19-'5. Variables (datos)'!V$29)/'5. Variables (datos)'!V$30*100)&lt;0,0,(('5. Variables (datos)'!V19-'5. Variables (datos)'!V$29)/'5. Variables (datos)'!V$30*100)))</f>
        <v>#DIV/0!</v>
      </c>
      <c r="W19" s="126" t="e">
        <f>IF(+(('5. Variables (datos)'!W19-'5. Variables (datos)'!W$29)/'5. Variables (datos)'!W$30*100)&gt;100,100,(('5. Variables (datos)'!W19-'5. Variables (datos)'!W$29)/'5. Variables (datos)'!W$30*100))*AND(IF(+(('5. Variables (datos)'!W19-'5. Variables (datos)'!W$29)/'5. Variables (datos)'!W$30*100)&lt;0,0,(('5. Variables (datos)'!W19-'5. Variables (datos)'!W$29)/'5. Variables (datos)'!W$30*100)))</f>
        <v>#DIV/0!</v>
      </c>
      <c r="X19" s="126">
        <f>IF(+(('5. Variables (datos)'!X19-'5. Variables (datos)'!X$29)/'5. Variables (datos)'!X$30*100)&gt;100,100,(('5. Variables (datos)'!X19-'5. Variables (datos)'!X$29)/'5. Variables (datos)'!X$30*100))*AND(IF(+(('5. Variables (datos)'!X19-'5. Variables (datos)'!X$29)/'5. Variables (datos)'!X$30*100)&lt;0,0,(('5. Variables (datos)'!X19-'5. Variables (datos)'!X$29)/'5. Variables (datos)'!X$30*100)))</f>
        <v>92.307692307692307</v>
      </c>
      <c r="Y19" s="126" t="e">
        <f>IF(+(('5. Variables (datos)'!Y19-'5. Variables (datos)'!Y$29)/'5. Variables (datos)'!Y$30*100)&gt;100,100,(('5. Variables (datos)'!Y19-'5. Variables (datos)'!Y$29)/'5. Variables (datos)'!Y$30*100))*AND(IF(+(('5. Variables (datos)'!Y19-'5. Variables (datos)'!Y$29)/'5. Variables (datos)'!Y$30*100)&lt;0,0,(('5. Variables (datos)'!Y19-'5. Variables (datos)'!Y$29)/'5. Variables (datos)'!Y$30*100)))</f>
        <v>#DIV/0!</v>
      </c>
      <c r="Z19" s="126" t="e">
        <f>IF(+(('5. Variables (datos)'!Z19-'5. Variables (datos)'!Z$29)/'5. Variables (datos)'!Z$30*100)&gt;100,100,(('5. Variables (datos)'!Z19-'5. Variables (datos)'!Z$29)/'5. Variables (datos)'!Z$30*100))*AND(IF(+(('5. Variables (datos)'!Z19-'5. Variables (datos)'!Z$29)/'5. Variables (datos)'!Z$30*100)&lt;0,0,(('5. Variables (datos)'!Z19-'5. Variables (datos)'!Z$29)/'5. Variables (datos)'!Z$30*100)))</f>
        <v>#DIV/0!</v>
      </c>
    </row>
  </sheetData>
  <mergeCells count="3">
    <mergeCell ref="B1:K1"/>
    <mergeCell ref="L1:Z1"/>
    <mergeCell ref="H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Z31"/>
  <sheetViews>
    <sheetView showGridLines="0" zoomScale="70" zoomScaleNormal="70" workbookViewId="0">
      <selection activeCell="X6" sqref="X6"/>
    </sheetView>
  </sheetViews>
  <sheetFormatPr defaultColWidth="11.42578125" defaultRowHeight="15"/>
  <cols>
    <col min="1" max="1" width="35.7109375" style="26" customWidth="1"/>
    <col min="2" max="7" width="17" style="26" customWidth="1"/>
    <col min="8" max="9" width="11.140625" style="26" customWidth="1"/>
    <col min="10" max="11" width="12" style="26" customWidth="1"/>
    <col min="12" max="18" width="12.7109375" style="26" customWidth="1"/>
    <col min="19" max="24" width="8.5703125" style="26" customWidth="1"/>
    <col min="25" max="26" width="10.42578125" style="26" customWidth="1"/>
    <col min="27" max="16384" width="11.42578125" style="26"/>
  </cols>
  <sheetData>
    <row r="1" spans="1:26">
      <c r="B1" s="143" t="s">
        <v>105</v>
      </c>
      <c r="C1" s="143"/>
      <c r="D1" s="143"/>
      <c r="E1" s="143"/>
      <c r="F1" s="143"/>
      <c r="G1" s="143"/>
      <c r="H1" s="143"/>
      <c r="I1" s="143"/>
      <c r="J1" s="143"/>
      <c r="K1" s="143"/>
      <c r="L1" s="144" t="s">
        <v>107</v>
      </c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6" ht="51" customHeight="1">
      <c r="A2" s="43" t="s">
        <v>104</v>
      </c>
      <c r="B2" s="122" t="s">
        <v>56</v>
      </c>
      <c r="C2" s="122" t="s">
        <v>23</v>
      </c>
      <c r="D2" s="122" t="s">
        <v>17</v>
      </c>
      <c r="E2" s="122" t="s">
        <v>18</v>
      </c>
      <c r="F2" s="122" t="s">
        <v>24</v>
      </c>
      <c r="G2" s="122" t="s">
        <v>80</v>
      </c>
      <c r="H2" s="145" t="s">
        <v>19</v>
      </c>
      <c r="I2" s="145"/>
      <c r="J2" s="122" t="s">
        <v>106</v>
      </c>
      <c r="K2" s="122" t="s">
        <v>106</v>
      </c>
      <c r="L2" s="123" t="s">
        <v>4</v>
      </c>
      <c r="M2" s="123" t="s">
        <v>5</v>
      </c>
      <c r="N2" s="123" t="s">
        <v>9</v>
      </c>
      <c r="O2" s="123" t="s">
        <v>74</v>
      </c>
      <c r="P2" s="123" t="s">
        <v>59</v>
      </c>
      <c r="Q2" s="123" t="s">
        <v>6</v>
      </c>
      <c r="R2" s="123" t="s">
        <v>22</v>
      </c>
      <c r="S2" s="146" t="s">
        <v>7</v>
      </c>
      <c r="T2" s="146"/>
      <c r="U2" s="146"/>
      <c r="V2" s="146"/>
      <c r="W2" s="146"/>
      <c r="X2" s="146"/>
      <c r="Y2" s="121" t="s">
        <v>106</v>
      </c>
      <c r="Z2" s="121" t="s">
        <v>106</v>
      </c>
    </row>
    <row r="3" spans="1:26" s="28" customFormat="1" ht="48.75" customHeight="1">
      <c r="A3" s="19" t="s">
        <v>46</v>
      </c>
      <c r="B3" s="54" t="s">
        <v>77</v>
      </c>
      <c r="C3" s="54" t="s">
        <v>76</v>
      </c>
      <c r="D3" s="55" t="s">
        <v>75</v>
      </c>
      <c r="E3" s="55" t="s">
        <v>79</v>
      </c>
      <c r="F3" s="55" t="s">
        <v>58</v>
      </c>
      <c r="G3" s="54" t="s">
        <v>81</v>
      </c>
      <c r="H3" s="55" t="s">
        <v>78</v>
      </c>
      <c r="I3" s="55" t="s">
        <v>57</v>
      </c>
      <c r="J3" s="55"/>
      <c r="K3" s="55"/>
      <c r="L3" s="56" t="s">
        <v>8</v>
      </c>
      <c r="M3" s="56" t="s">
        <v>8</v>
      </c>
      <c r="N3" s="56" t="s">
        <v>72</v>
      </c>
      <c r="O3" s="56" t="s">
        <v>73</v>
      </c>
      <c r="P3" s="56" t="s">
        <v>60</v>
      </c>
      <c r="Q3" s="55" t="s">
        <v>11</v>
      </c>
      <c r="R3" s="55" t="s">
        <v>61</v>
      </c>
      <c r="S3" s="56" t="s">
        <v>62</v>
      </c>
      <c r="T3" s="56" t="s">
        <v>62</v>
      </c>
      <c r="U3" s="56" t="s">
        <v>62</v>
      </c>
      <c r="V3" s="56" t="s">
        <v>62</v>
      </c>
      <c r="W3" s="56" t="s">
        <v>62</v>
      </c>
      <c r="X3" s="56" t="s">
        <v>10</v>
      </c>
      <c r="Y3" s="55"/>
      <c r="Z3" s="55"/>
    </row>
    <row r="4" spans="1:26" s="27" customFormat="1" ht="4.5" customHeight="1">
      <c r="A4" s="44"/>
      <c r="B4" s="44"/>
      <c r="C4" s="44"/>
      <c r="D4" s="45"/>
      <c r="E4" s="45"/>
      <c r="F4" s="45"/>
      <c r="G4" s="45"/>
      <c r="J4" s="45"/>
      <c r="K4" s="45"/>
      <c r="Y4" s="45"/>
      <c r="Z4" s="45"/>
    </row>
    <row r="5" spans="1:26" s="29" customFormat="1">
      <c r="A5" s="124" t="s">
        <v>83</v>
      </c>
      <c r="B5" s="72">
        <v>2</v>
      </c>
      <c r="C5" s="76">
        <v>2</v>
      </c>
      <c r="D5" s="77">
        <v>3</v>
      </c>
      <c r="E5" s="80">
        <v>3</v>
      </c>
      <c r="F5" s="78">
        <v>3</v>
      </c>
      <c r="G5" s="75">
        <v>4</v>
      </c>
      <c r="H5" s="79">
        <f>3+4+4</f>
        <v>11</v>
      </c>
      <c r="I5" s="79">
        <f>15+22+102+110+15</f>
        <v>264</v>
      </c>
      <c r="J5" s="80"/>
      <c r="K5" s="80"/>
      <c r="L5" s="57">
        <v>4</v>
      </c>
      <c r="M5" s="57">
        <v>4</v>
      </c>
      <c r="N5" s="73">
        <v>127000</v>
      </c>
      <c r="O5" s="58">
        <v>58</v>
      </c>
      <c r="P5" s="59">
        <v>94</v>
      </c>
      <c r="Q5" s="59">
        <v>4</v>
      </c>
      <c r="R5" s="59">
        <v>5</v>
      </c>
      <c r="S5" s="60">
        <v>1</v>
      </c>
      <c r="T5" s="60">
        <v>1</v>
      </c>
      <c r="U5" s="60">
        <v>1</v>
      </c>
      <c r="V5" s="60">
        <v>2</v>
      </c>
      <c r="W5" s="60">
        <v>1</v>
      </c>
      <c r="X5" s="23">
        <f>(SUM(S5:W5))/5</f>
        <v>1.2</v>
      </c>
      <c r="Y5" s="80"/>
      <c r="Z5" s="80"/>
    </row>
    <row r="6" spans="1:26" s="29" customFormat="1">
      <c r="A6" s="124" t="s">
        <v>84</v>
      </c>
      <c r="B6" s="74">
        <v>3</v>
      </c>
      <c r="C6" s="76">
        <v>1</v>
      </c>
      <c r="D6" s="77">
        <v>4</v>
      </c>
      <c r="E6" s="80">
        <v>4</v>
      </c>
      <c r="F6" s="78">
        <v>3</v>
      </c>
      <c r="G6" s="75">
        <v>5</v>
      </c>
      <c r="H6" s="79">
        <f>3+4+4</f>
        <v>11</v>
      </c>
      <c r="I6" s="79">
        <f>15+22+102+110+15</f>
        <v>264</v>
      </c>
      <c r="J6" s="80"/>
      <c r="K6" s="80"/>
      <c r="L6" s="57">
        <v>4</v>
      </c>
      <c r="M6" s="57">
        <v>4</v>
      </c>
      <c r="N6" s="73">
        <v>194000</v>
      </c>
      <c r="O6" s="58">
        <v>10</v>
      </c>
      <c r="P6" s="59">
        <f>51+46</f>
        <v>97</v>
      </c>
      <c r="Q6" s="59">
        <v>3</v>
      </c>
      <c r="R6" s="59">
        <v>3</v>
      </c>
      <c r="S6" s="60">
        <v>1</v>
      </c>
      <c r="T6" s="60">
        <v>4</v>
      </c>
      <c r="U6" s="60">
        <v>2</v>
      </c>
      <c r="V6" s="60">
        <v>4</v>
      </c>
      <c r="W6" s="60">
        <v>1</v>
      </c>
      <c r="X6" s="23">
        <f t="shared" ref="X6:X19" si="0">(SUM(S6:W6))/5</f>
        <v>2.4</v>
      </c>
      <c r="Y6" s="80"/>
      <c r="Z6" s="80"/>
    </row>
    <row r="7" spans="1:26" s="29" customFormat="1">
      <c r="A7" s="124" t="s">
        <v>85</v>
      </c>
      <c r="B7" s="74">
        <v>5</v>
      </c>
      <c r="C7" s="76">
        <v>3</v>
      </c>
      <c r="D7" s="77">
        <v>4</v>
      </c>
      <c r="E7" s="80">
        <v>5</v>
      </c>
      <c r="F7" s="78">
        <v>5</v>
      </c>
      <c r="G7" s="75">
        <v>3</v>
      </c>
      <c r="H7" s="79">
        <f>3+4+4</f>
        <v>11</v>
      </c>
      <c r="I7" s="79">
        <f>15+22+102+110+15</f>
        <v>264</v>
      </c>
      <c r="J7" s="80"/>
      <c r="K7" s="80"/>
      <c r="L7" s="57">
        <v>4</v>
      </c>
      <c r="M7" s="57">
        <v>4</v>
      </c>
      <c r="N7" s="73">
        <v>278000</v>
      </c>
      <c r="O7" s="58">
        <v>10</v>
      </c>
      <c r="P7" s="59">
        <f>51+46</f>
        <v>97</v>
      </c>
      <c r="Q7" s="59">
        <v>3</v>
      </c>
      <c r="R7" s="59">
        <v>3</v>
      </c>
      <c r="S7" s="60">
        <v>3</v>
      </c>
      <c r="T7" s="60">
        <v>4</v>
      </c>
      <c r="U7" s="60">
        <v>2</v>
      </c>
      <c r="V7" s="60">
        <v>4</v>
      </c>
      <c r="W7" s="60">
        <v>1</v>
      </c>
      <c r="X7" s="23">
        <f t="shared" si="0"/>
        <v>2.8</v>
      </c>
      <c r="Y7" s="80"/>
      <c r="Z7" s="80"/>
    </row>
    <row r="8" spans="1:26" s="29" customFormat="1">
      <c r="A8" s="124" t="s">
        <v>69</v>
      </c>
      <c r="B8" s="74">
        <v>2</v>
      </c>
      <c r="C8" s="76">
        <v>4</v>
      </c>
      <c r="D8" s="77">
        <v>2</v>
      </c>
      <c r="E8" s="80">
        <v>2</v>
      </c>
      <c r="F8" s="78">
        <v>2</v>
      </c>
      <c r="G8" s="75">
        <v>2</v>
      </c>
      <c r="H8" s="79">
        <f>6+1</f>
        <v>7</v>
      </c>
      <c r="I8" s="79">
        <f>4+21</f>
        <v>25</v>
      </c>
      <c r="J8" s="80"/>
      <c r="K8" s="80"/>
      <c r="L8" s="57">
        <v>4</v>
      </c>
      <c r="M8" s="57">
        <v>4</v>
      </c>
      <c r="N8" s="73">
        <v>412000</v>
      </c>
      <c r="O8" s="58">
        <v>67</v>
      </c>
      <c r="P8" s="59">
        <f>7+6+6+5+4+3+2+2+2+2+1</f>
        <v>40</v>
      </c>
      <c r="Q8" s="59">
        <v>3</v>
      </c>
      <c r="R8" s="59">
        <v>4</v>
      </c>
      <c r="S8" s="60">
        <v>1</v>
      </c>
      <c r="T8" s="60">
        <v>1</v>
      </c>
      <c r="U8" s="60">
        <v>2</v>
      </c>
      <c r="V8" s="60">
        <v>3</v>
      </c>
      <c r="W8" s="60">
        <v>1</v>
      </c>
      <c r="X8" s="23">
        <f t="shared" si="0"/>
        <v>1.6</v>
      </c>
      <c r="Y8" s="80"/>
      <c r="Z8" s="80"/>
    </row>
    <row r="9" spans="1:26" s="29" customFormat="1">
      <c r="A9" s="124" t="s">
        <v>63</v>
      </c>
      <c r="B9" s="74">
        <v>2</v>
      </c>
      <c r="C9" s="76">
        <v>5</v>
      </c>
      <c r="D9" s="77">
        <v>3</v>
      </c>
      <c r="E9" s="80">
        <v>2</v>
      </c>
      <c r="F9" s="78">
        <v>2</v>
      </c>
      <c r="G9" s="75">
        <v>2</v>
      </c>
      <c r="H9" s="79">
        <f>3+1+1</f>
        <v>5</v>
      </c>
      <c r="I9" s="79">
        <f>9+13</f>
        <v>22</v>
      </c>
      <c r="J9" s="80"/>
      <c r="K9" s="80"/>
      <c r="L9" s="57">
        <v>4</v>
      </c>
      <c r="M9" s="57">
        <v>4</v>
      </c>
      <c r="N9" s="73">
        <v>532000</v>
      </c>
      <c r="O9" s="58">
        <v>74</v>
      </c>
      <c r="P9" s="59">
        <f>19+26+11</f>
        <v>56</v>
      </c>
      <c r="Q9" s="59">
        <v>3</v>
      </c>
      <c r="R9" s="59">
        <v>3</v>
      </c>
      <c r="S9" s="60">
        <v>1</v>
      </c>
      <c r="T9" s="60">
        <v>1</v>
      </c>
      <c r="U9" s="60">
        <v>2</v>
      </c>
      <c r="V9" s="60">
        <v>3</v>
      </c>
      <c r="W9" s="60">
        <v>1</v>
      </c>
      <c r="X9" s="23">
        <f t="shared" si="0"/>
        <v>1.6</v>
      </c>
      <c r="Y9" s="80"/>
      <c r="Z9" s="80"/>
    </row>
    <row r="10" spans="1:26" s="29" customFormat="1">
      <c r="A10" s="124" t="s">
        <v>20</v>
      </c>
      <c r="B10" s="74">
        <v>2</v>
      </c>
      <c r="C10" s="76">
        <v>2</v>
      </c>
      <c r="D10" s="77">
        <v>1.5</v>
      </c>
      <c r="E10" s="80">
        <v>2</v>
      </c>
      <c r="F10" s="78">
        <v>2</v>
      </c>
      <c r="G10" s="75">
        <v>3</v>
      </c>
      <c r="H10" s="79">
        <v>0</v>
      </c>
      <c r="I10" s="79">
        <v>0</v>
      </c>
      <c r="J10" s="80"/>
      <c r="K10" s="80"/>
      <c r="L10" s="57">
        <v>3</v>
      </c>
      <c r="M10" s="57">
        <v>3</v>
      </c>
      <c r="N10" s="73">
        <v>52500</v>
      </c>
      <c r="O10" s="58">
        <v>11</v>
      </c>
      <c r="P10" s="59">
        <v>6</v>
      </c>
      <c r="Q10" s="59">
        <v>3</v>
      </c>
      <c r="R10" s="59">
        <v>2</v>
      </c>
      <c r="S10" s="60">
        <v>2</v>
      </c>
      <c r="T10" s="60">
        <v>2</v>
      </c>
      <c r="U10" s="60">
        <v>2</v>
      </c>
      <c r="V10" s="60">
        <v>3</v>
      </c>
      <c r="W10" s="60">
        <v>3</v>
      </c>
      <c r="X10" s="23">
        <f t="shared" si="0"/>
        <v>2.4</v>
      </c>
      <c r="Y10" s="80"/>
      <c r="Z10" s="80"/>
    </row>
    <row r="11" spans="1:26" s="29" customFormat="1">
      <c r="A11" s="124" t="s">
        <v>21</v>
      </c>
      <c r="B11" s="74">
        <v>3</v>
      </c>
      <c r="C11" s="76">
        <v>4</v>
      </c>
      <c r="D11" s="77">
        <v>2</v>
      </c>
      <c r="E11" s="80">
        <v>3</v>
      </c>
      <c r="F11" s="78">
        <v>3</v>
      </c>
      <c r="G11" s="75">
        <v>4</v>
      </c>
      <c r="H11" s="79">
        <v>1</v>
      </c>
      <c r="I11" s="79">
        <v>0</v>
      </c>
      <c r="J11" s="80"/>
      <c r="K11" s="80"/>
      <c r="L11" s="57">
        <v>3</v>
      </c>
      <c r="M11" s="57">
        <v>3</v>
      </c>
      <c r="N11" s="73">
        <v>395000</v>
      </c>
      <c r="O11" s="58">
        <v>77</v>
      </c>
      <c r="P11" s="59">
        <v>0</v>
      </c>
      <c r="Q11" s="59">
        <v>5</v>
      </c>
      <c r="R11" s="59">
        <v>2</v>
      </c>
      <c r="S11" s="60">
        <v>3</v>
      </c>
      <c r="T11" s="60">
        <v>3</v>
      </c>
      <c r="U11" s="60">
        <v>3</v>
      </c>
      <c r="V11" s="60">
        <v>4</v>
      </c>
      <c r="W11" s="60">
        <v>3</v>
      </c>
      <c r="X11" s="23">
        <f t="shared" si="0"/>
        <v>3.2</v>
      </c>
      <c r="Y11" s="80"/>
      <c r="Z11" s="80"/>
    </row>
    <row r="12" spans="1:26" s="29" customFormat="1">
      <c r="A12" s="124" t="s">
        <v>71</v>
      </c>
      <c r="B12" s="74">
        <v>2</v>
      </c>
      <c r="C12" s="76">
        <v>5</v>
      </c>
      <c r="D12" s="77">
        <v>2</v>
      </c>
      <c r="E12" s="80">
        <v>3</v>
      </c>
      <c r="F12" s="78">
        <v>1</v>
      </c>
      <c r="G12" s="75">
        <v>4</v>
      </c>
      <c r="H12" s="79">
        <v>1</v>
      </c>
      <c r="I12" s="79">
        <v>0</v>
      </c>
      <c r="J12" s="80"/>
      <c r="K12" s="80"/>
      <c r="L12" s="57">
        <v>3</v>
      </c>
      <c r="M12" s="57">
        <v>3</v>
      </c>
      <c r="N12" s="73">
        <v>263000</v>
      </c>
      <c r="O12" s="58">
        <v>13</v>
      </c>
      <c r="P12" s="59">
        <v>0</v>
      </c>
      <c r="Q12" s="59">
        <v>5</v>
      </c>
      <c r="R12" s="59">
        <v>5</v>
      </c>
      <c r="S12" s="60">
        <v>4</v>
      </c>
      <c r="T12" s="60">
        <v>4</v>
      </c>
      <c r="U12" s="60">
        <v>3</v>
      </c>
      <c r="V12" s="60">
        <v>1</v>
      </c>
      <c r="W12" s="60">
        <v>4</v>
      </c>
      <c r="X12" s="23">
        <f t="shared" si="0"/>
        <v>3.2</v>
      </c>
      <c r="Y12" s="80"/>
      <c r="Z12" s="80"/>
    </row>
    <row r="13" spans="1:26" s="46" customFormat="1">
      <c r="A13" s="124" t="s">
        <v>65</v>
      </c>
      <c r="B13" s="74">
        <v>4</v>
      </c>
      <c r="C13" s="76">
        <v>2</v>
      </c>
      <c r="D13" s="77">
        <v>4</v>
      </c>
      <c r="E13" s="80">
        <v>4</v>
      </c>
      <c r="F13" s="78">
        <v>3</v>
      </c>
      <c r="G13" s="75">
        <v>4</v>
      </c>
      <c r="H13" s="79">
        <f>3+4+4</f>
        <v>11</v>
      </c>
      <c r="I13" s="79">
        <f>15+22+102+110+15</f>
        <v>264</v>
      </c>
      <c r="J13" s="80"/>
      <c r="K13" s="80"/>
      <c r="L13" s="57">
        <v>2</v>
      </c>
      <c r="M13" s="57">
        <v>2</v>
      </c>
      <c r="N13" s="73">
        <v>212000</v>
      </c>
      <c r="O13" s="58">
        <v>284</v>
      </c>
      <c r="P13" s="59">
        <f>+P5+P6</f>
        <v>191</v>
      </c>
      <c r="Q13" s="60">
        <v>4</v>
      </c>
      <c r="R13" s="60">
        <v>2</v>
      </c>
      <c r="S13" s="60">
        <v>3</v>
      </c>
      <c r="T13" s="60">
        <v>2</v>
      </c>
      <c r="U13" s="60">
        <v>2</v>
      </c>
      <c r="V13" s="60">
        <v>3</v>
      </c>
      <c r="W13" s="60">
        <v>2</v>
      </c>
      <c r="X13" s="23">
        <f t="shared" si="0"/>
        <v>2.4</v>
      </c>
      <c r="Y13" s="80"/>
      <c r="Z13" s="80"/>
    </row>
    <row r="14" spans="1:26" s="29" customFormat="1">
      <c r="A14" s="124" t="s">
        <v>55</v>
      </c>
      <c r="B14" s="74">
        <v>3</v>
      </c>
      <c r="C14" s="76">
        <v>3</v>
      </c>
      <c r="D14" s="77">
        <v>3</v>
      </c>
      <c r="E14" s="80">
        <v>2</v>
      </c>
      <c r="F14" s="78">
        <v>3</v>
      </c>
      <c r="G14" s="75">
        <v>4</v>
      </c>
      <c r="H14" s="79">
        <v>21</v>
      </c>
      <c r="I14" s="79">
        <f>81+9+31</f>
        <v>121</v>
      </c>
      <c r="J14" s="80"/>
      <c r="K14" s="80"/>
      <c r="L14" s="57">
        <v>1</v>
      </c>
      <c r="M14" s="57">
        <v>1</v>
      </c>
      <c r="N14" s="73">
        <v>402000</v>
      </c>
      <c r="O14" s="58">
        <v>1</v>
      </c>
      <c r="P14" s="59">
        <v>953</v>
      </c>
      <c r="Q14" s="59">
        <v>4</v>
      </c>
      <c r="R14" s="59">
        <v>3</v>
      </c>
      <c r="S14" s="60">
        <v>2</v>
      </c>
      <c r="T14" s="60">
        <v>2</v>
      </c>
      <c r="U14" s="60">
        <v>1</v>
      </c>
      <c r="V14" s="60">
        <v>2</v>
      </c>
      <c r="W14" s="60">
        <v>1</v>
      </c>
      <c r="X14" s="23">
        <f t="shared" si="0"/>
        <v>1.6</v>
      </c>
      <c r="Y14" s="80"/>
      <c r="Z14" s="80"/>
    </row>
    <row r="15" spans="1:26" s="29" customFormat="1">
      <c r="A15" s="124" t="s">
        <v>64</v>
      </c>
      <c r="B15" s="74">
        <v>1</v>
      </c>
      <c r="C15" s="76">
        <v>1</v>
      </c>
      <c r="D15" s="77">
        <v>3</v>
      </c>
      <c r="E15" s="80">
        <v>1</v>
      </c>
      <c r="F15" s="78">
        <v>1</v>
      </c>
      <c r="G15" s="75">
        <v>2</v>
      </c>
      <c r="H15" s="79">
        <f>3+1</f>
        <v>4</v>
      </c>
      <c r="I15" s="79">
        <v>22</v>
      </c>
      <c r="J15" s="80"/>
      <c r="K15" s="80"/>
      <c r="L15" s="57">
        <v>2</v>
      </c>
      <c r="M15" s="57">
        <v>2</v>
      </c>
      <c r="N15" s="73">
        <v>528000</v>
      </c>
      <c r="O15" s="73">
        <v>62</v>
      </c>
      <c r="P15" s="59">
        <v>26</v>
      </c>
      <c r="Q15" s="59">
        <v>5</v>
      </c>
      <c r="R15" s="59">
        <v>1</v>
      </c>
      <c r="S15" s="60">
        <v>1</v>
      </c>
      <c r="T15" s="60">
        <v>1</v>
      </c>
      <c r="U15" s="60">
        <v>1</v>
      </c>
      <c r="V15" s="60">
        <v>1</v>
      </c>
      <c r="W15" s="60">
        <v>1</v>
      </c>
      <c r="X15" s="23">
        <f t="shared" si="0"/>
        <v>1</v>
      </c>
      <c r="Y15" s="80"/>
      <c r="Z15" s="80"/>
    </row>
    <row r="16" spans="1:26" s="29" customFormat="1">
      <c r="A16" s="124" t="s">
        <v>66</v>
      </c>
      <c r="B16" s="74">
        <v>2</v>
      </c>
      <c r="C16" s="76">
        <v>2</v>
      </c>
      <c r="D16" s="77">
        <v>2</v>
      </c>
      <c r="E16" s="80">
        <v>1</v>
      </c>
      <c r="F16" s="78">
        <v>2</v>
      </c>
      <c r="G16" s="75">
        <v>2</v>
      </c>
      <c r="H16" s="79">
        <v>0</v>
      </c>
      <c r="I16" s="79">
        <v>0</v>
      </c>
      <c r="J16" s="80"/>
      <c r="K16" s="80"/>
      <c r="L16" s="57">
        <v>1</v>
      </c>
      <c r="M16" s="57">
        <v>1</v>
      </c>
      <c r="N16" s="73">
        <v>192000</v>
      </c>
      <c r="O16" s="73">
        <v>8</v>
      </c>
      <c r="P16" s="59">
        <v>15</v>
      </c>
      <c r="Q16" s="59">
        <v>3</v>
      </c>
      <c r="R16" s="59">
        <v>1</v>
      </c>
      <c r="S16" s="59">
        <v>1</v>
      </c>
      <c r="T16" s="59">
        <v>2</v>
      </c>
      <c r="U16" s="59">
        <v>2</v>
      </c>
      <c r="V16" s="59">
        <v>2</v>
      </c>
      <c r="W16" s="59">
        <v>2</v>
      </c>
      <c r="X16" s="23">
        <f t="shared" si="0"/>
        <v>1.8</v>
      </c>
      <c r="Y16" s="80"/>
      <c r="Z16" s="80"/>
    </row>
    <row r="17" spans="1:26" s="46" customFormat="1">
      <c r="A17" s="124" t="s">
        <v>67</v>
      </c>
      <c r="B17" s="74">
        <v>1</v>
      </c>
      <c r="C17" s="76">
        <v>1</v>
      </c>
      <c r="D17" s="77">
        <v>2</v>
      </c>
      <c r="E17" s="80">
        <v>1</v>
      </c>
      <c r="F17" s="78">
        <v>1</v>
      </c>
      <c r="G17" s="75">
        <v>1</v>
      </c>
      <c r="H17" s="79">
        <v>0</v>
      </c>
      <c r="I17" s="79">
        <v>22</v>
      </c>
      <c r="J17" s="80"/>
      <c r="K17" s="80"/>
      <c r="L17" s="57">
        <v>1</v>
      </c>
      <c r="M17" s="57">
        <v>1</v>
      </c>
      <c r="N17" s="73">
        <v>389000</v>
      </c>
      <c r="O17" s="73">
        <v>25</v>
      </c>
      <c r="P17" s="59">
        <v>0</v>
      </c>
      <c r="Q17" s="60">
        <v>3</v>
      </c>
      <c r="R17" s="60">
        <v>3</v>
      </c>
      <c r="S17" s="60">
        <v>1</v>
      </c>
      <c r="T17" s="60">
        <v>2</v>
      </c>
      <c r="U17" s="60">
        <v>1</v>
      </c>
      <c r="V17" s="60">
        <v>2</v>
      </c>
      <c r="W17" s="60">
        <v>3</v>
      </c>
      <c r="X17" s="23">
        <f t="shared" si="0"/>
        <v>1.8</v>
      </c>
      <c r="Y17" s="80"/>
      <c r="Z17" s="80"/>
    </row>
    <row r="18" spans="1:26" s="29" customFormat="1">
      <c r="A18" s="124" t="s">
        <v>68</v>
      </c>
      <c r="B18" s="74">
        <v>2</v>
      </c>
      <c r="C18" s="76">
        <v>5</v>
      </c>
      <c r="D18" s="77">
        <v>1.5</v>
      </c>
      <c r="E18" s="80">
        <v>1</v>
      </c>
      <c r="F18" s="78">
        <v>1</v>
      </c>
      <c r="G18" s="75">
        <v>3</v>
      </c>
      <c r="H18" s="79">
        <v>0</v>
      </c>
      <c r="I18" s="79">
        <v>13</v>
      </c>
      <c r="J18" s="80"/>
      <c r="K18" s="80"/>
      <c r="L18" s="57">
        <v>4</v>
      </c>
      <c r="M18" s="57">
        <v>4</v>
      </c>
      <c r="N18" s="73">
        <v>86500</v>
      </c>
      <c r="O18" s="73">
        <v>0</v>
      </c>
      <c r="P18" s="59">
        <v>0</v>
      </c>
      <c r="Q18" s="59">
        <v>3</v>
      </c>
      <c r="R18" s="59">
        <v>5</v>
      </c>
      <c r="S18" s="60">
        <v>3</v>
      </c>
      <c r="T18" s="60">
        <v>4</v>
      </c>
      <c r="U18" s="60">
        <v>4</v>
      </c>
      <c r="V18" s="60">
        <v>3</v>
      </c>
      <c r="W18" s="60">
        <v>4</v>
      </c>
      <c r="X18" s="23">
        <f t="shared" si="0"/>
        <v>3.6</v>
      </c>
      <c r="Y18" s="80"/>
      <c r="Z18" s="80"/>
    </row>
    <row r="19" spans="1:26" s="29" customFormat="1">
      <c r="A19" s="124" t="s">
        <v>70</v>
      </c>
      <c r="B19" s="74">
        <v>2</v>
      </c>
      <c r="C19" s="76">
        <v>2</v>
      </c>
      <c r="D19" s="77">
        <v>2</v>
      </c>
      <c r="E19" s="80">
        <v>4</v>
      </c>
      <c r="F19" s="78">
        <v>3</v>
      </c>
      <c r="G19" s="75">
        <v>3</v>
      </c>
      <c r="H19" s="79">
        <f>6+2</f>
        <v>8</v>
      </c>
      <c r="I19" s="79">
        <f>48+45</f>
        <v>93</v>
      </c>
      <c r="J19" s="80"/>
      <c r="K19" s="80"/>
      <c r="L19" s="57">
        <v>4</v>
      </c>
      <c r="M19" s="57">
        <v>4</v>
      </c>
      <c r="N19" s="73">
        <v>581000</v>
      </c>
      <c r="O19" s="73">
        <v>8</v>
      </c>
      <c r="P19" s="59">
        <f>7+8</f>
        <v>15</v>
      </c>
      <c r="Q19" s="59">
        <v>3</v>
      </c>
      <c r="R19" s="59">
        <v>1</v>
      </c>
      <c r="S19" s="60">
        <v>3</v>
      </c>
      <c r="T19" s="60">
        <v>3</v>
      </c>
      <c r="U19" s="60">
        <v>5</v>
      </c>
      <c r="V19" s="60">
        <v>3</v>
      </c>
      <c r="W19" s="60">
        <v>3</v>
      </c>
      <c r="X19" s="23">
        <f t="shared" si="0"/>
        <v>3.4</v>
      </c>
      <c r="Y19" s="80"/>
      <c r="Z19" s="80"/>
    </row>
    <row r="20" spans="1:26" s="47" customFormat="1" ht="5.25" customHeight="1">
      <c r="G20" s="48"/>
      <c r="L20" s="61"/>
      <c r="M20" s="67"/>
      <c r="N20" s="61"/>
      <c r="O20" s="61"/>
      <c r="P20" s="61"/>
      <c r="Q20" s="68"/>
      <c r="R20" s="68"/>
      <c r="S20" s="61"/>
      <c r="T20" s="61"/>
      <c r="U20" s="61"/>
      <c r="V20" s="61"/>
      <c r="W20" s="61"/>
      <c r="X20" s="22"/>
    </row>
    <row r="21" spans="1:26" s="47" customFormat="1" ht="5.25" customHeight="1">
      <c r="G21" s="48"/>
      <c r="L21" s="61"/>
      <c r="M21" s="67"/>
      <c r="N21" s="61"/>
      <c r="O21" s="61"/>
      <c r="P21" s="61"/>
      <c r="Q21" s="68"/>
      <c r="R21" s="68"/>
      <c r="S21" s="61"/>
      <c r="T21" s="61"/>
      <c r="U21" s="61"/>
      <c r="V21" s="61"/>
      <c r="W21" s="61"/>
      <c r="X21" s="22"/>
    </row>
    <row r="22" spans="1:26" s="47" customFormat="1" ht="5.25" customHeight="1">
      <c r="G22" s="48"/>
      <c r="L22" s="61"/>
      <c r="M22" s="67"/>
      <c r="N22" s="61"/>
      <c r="O22" s="61"/>
      <c r="P22" s="61"/>
      <c r="Q22" s="68"/>
      <c r="R22" s="68"/>
      <c r="S22" s="61"/>
      <c r="T22" s="61"/>
      <c r="U22" s="61"/>
      <c r="V22" s="61"/>
      <c r="W22" s="61"/>
      <c r="X22" s="22"/>
    </row>
    <row r="23" spans="1:26" ht="5.25" customHeight="1">
      <c r="A23" s="29"/>
      <c r="B23" s="29"/>
      <c r="C23" s="29"/>
      <c r="G23" s="25"/>
    </row>
    <row r="24" spans="1:26" s="129" customFormat="1" ht="12">
      <c r="A24" s="42" t="s">
        <v>12</v>
      </c>
      <c r="B24" s="128">
        <f>+MAX(B5:B19)</f>
        <v>5</v>
      </c>
      <c r="C24" s="128">
        <f>+MAX(C5:C19)</f>
        <v>5</v>
      </c>
      <c r="D24" s="128">
        <f t="shared" ref="D24:I24" si="1">+MAX(D5:D19)</f>
        <v>4</v>
      </c>
      <c r="E24" s="128">
        <f t="shared" si="1"/>
        <v>5</v>
      </c>
      <c r="F24" s="128">
        <f t="shared" si="1"/>
        <v>5</v>
      </c>
      <c r="G24" s="128">
        <f t="shared" ref="G24" si="2">+MAX(G5:G19)</f>
        <v>5</v>
      </c>
      <c r="H24" s="128">
        <f t="shared" si="1"/>
        <v>21</v>
      </c>
      <c r="I24" s="128">
        <f t="shared" si="1"/>
        <v>264</v>
      </c>
      <c r="J24" s="128">
        <f>+MAX(J5:J19)</f>
        <v>0</v>
      </c>
      <c r="K24" s="128">
        <f t="shared" ref="K24" si="3">+MAX(K5:K19)</f>
        <v>0</v>
      </c>
      <c r="L24" s="49">
        <f t="shared" ref="L24:R24" si="4">MAX(L5:L19)</f>
        <v>4</v>
      </c>
      <c r="M24" s="49">
        <f t="shared" si="4"/>
        <v>4</v>
      </c>
      <c r="N24" s="49">
        <f t="shared" si="4"/>
        <v>581000</v>
      </c>
      <c r="O24" s="49">
        <f t="shared" si="4"/>
        <v>284</v>
      </c>
      <c r="P24" s="49">
        <f t="shared" si="4"/>
        <v>953</v>
      </c>
      <c r="Q24" s="49">
        <f t="shared" si="4"/>
        <v>5</v>
      </c>
      <c r="R24" s="49">
        <f t="shared" si="4"/>
        <v>5</v>
      </c>
      <c r="S24" s="49"/>
      <c r="T24" s="49"/>
      <c r="U24" s="49"/>
      <c r="V24" s="49"/>
      <c r="W24" s="49"/>
      <c r="X24" s="69">
        <f>+MAX(X5:X19)</f>
        <v>3.6</v>
      </c>
      <c r="Y24" s="128">
        <f t="shared" ref="Y24:Z24" si="5">+MAX(Y5:Y19)</f>
        <v>0</v>
      </c>
      <c r="Z24" s="128">
        <f t="shared" si="5"/>
        <v>0</v>
      </c>
    </row>
    <row r="25" spans="1:26" s="129" customFormat="1" ht="12">
      <c r="A25" s="42" t="s">
        <v>13</v>
      </c>
      <c r="B25" s="128">
        <f>+MIN(B5:B19)</f>
        <v>1</v>
      </c>
      <c r="C25" s="128">
        <f t="shared" ref="C25:I25" si="6">+MIN(C5:C19)</f>
        <v>1</v>
      </c>
      <c r="D25" s="128">
        <f t="shared" si="6"/>
        <v>1.5</v>
      </c>
      <c r="E25" s="128">
        <f t="shared" si="6"/>
        <v>1</v>
      </c>
      <c r="F25" s="128">
        <f t="shared" si="6"/>
        <v>1</v>
      </c>
      <c r="G25" s="128">
        <f t="shared" ref="G25" si="7">+MIN(G5:G19)</f>
        <v>1</v>
      </c>
      <c r="H25" s="128">
        <f t="shared" si="6"/>
        <v>0</v>
      </c>
      <c r="I25" s="128">
        <f t="shared" si="6"/>
        <v>0</v>
      </c>
      <c r="J25" s="128">
        <f t="shared" ref="J25:K25" si="8">+MIN(J5:J19)</f>
        <v>0</v>
      </c>
      <c r="K25" s="128">
        <f t="shared" si="8"/>
        <v>0</v>
      </c>
      <c r="L25" s="49">
        <f t="shared" ref="L25:R25" si="9">MIN(L5:L19)</f>
        <v>1</v>
      </c>
      <c r="M25" s="49">
        <f t="shared" si="9"/>
        <v>1</v>
      </c>
      <c r="N25" s="49">
        <f t="shared" si="9"/>
        <v>52500</v>
      </c>
      <c r="O25" s="49">
        <f t="shared" si="9"/>
        <v>0</v>
      </c>
      <c r="P25" s="49">
        <f t="shared" si="9"/>
        <v>0</v>
      </c>
      <c r="Q25" s="49">
        <f t="shared" si="9"/>
        <v>3</v>
      </c>
      <c r="R25" s="49">
        <f t="shared" si="9"/>
        <v>1</v>
      </c>
      <c r="S25" s="49"/>
      <c r="T25" s="49"/>
      <c r="U25" s="49"/>
      <c r="V25" s="49"/>
      <c r="W25" s="49"/>
      <c r="X25" s="69">
        <f>MIN(X5:X19)</f>
        <v>1</v>
      </c>
      <c r="Y25" s="128">
        <f t="shared" ref="Y25:Z25" si="10">+MIN(Y5:Y19)</f>
        <v>0</v>
      </c>
      <c r="Z25" s="128">
        <f t="shared" si="10"/>
        <v>0</v>
      </c>
    </row>
    <row r="26" spans="1:26" s="129" customFormat="1" ht="12">
      <c r="A26" s="42" t="s">
        <v>14</v>
      </c>
      <c r="B26" s="128">
        <f>+B24-B25</f>
        <v>4</v>
      </c>
      <c r="C26" s="128">
        <f t="shared" ref="C26:I26" si="11">+C24-C25</f>
        <v>4</v>
      </c>
      <c r="D26" s="128">
        <f t="shared" si="11"/>
        <v>2.5</v>
      </c>
      <c r="E26" s="128">
        <f t="shared" si="11"/>
        <v>4</v>
      </c>
      <c r="F26" s="128">
        <f t="shared" si="11"/>
        <v>4</v>
      </c>
      <c r="G26" s="128">
        <f>+G24-G25</f>
        <v>4</v>
      </c>
      <c r="H26" s="128">
        <f t="shared" si="11"/>
        <v>21</v>
      </c>
      <c r="I26" s="128">
        <f t="shared" si="11"/>
        <v>264</v>
      </c>
      <c r="J26" s="128">
        <f t="shared" ref="J26:K26" si="12">+J24-J25</f>
        <v>0</v>
      </c>
      <c r="K26" s="128">
        <f t="shared" si="12"/>
        <v>0</v>
      </c>
      <c r="L26" s="49">
        <f>L24-L25</f>
        <v>3</v>
      </c>
      <c r="M26" s="49">
        <f t="shared" ref="M26:R26" si="13">M24-M25</f>
        <v>3</v>
      </c>
      <c r="N26" s="49">
        <f t="shared" si="13"/>
        <v>528500</v>
      </c>
      <c r="O26" s="49">
        <f>O24-O25</f>
        <v>284</v>
      </c>
      <c r="P26" s="49">
        <f t="shared" si="13"/>
        <v>953</v>
      </c>
      <c r="Q26" s="49">
        <f t="shared" si="13"/>
        <v>2</v>
      </c>
      <c r="R26" s="49">
        <f t="shared" si="13"/>
        <v>4</v>
      </c>
      <c r="S26" s="49"/>
      <c r="T26" s="49"/>
      <c r="U26" s="49"/>
      <c r="V26" s="49"/>
      <c r="W26" s="49"/>
      <c r="X26" s="63">
        <f>X24-X25</f>
        <v>2.6</v>
      </c>
      <c r="Y26" s="128">
        <f t="shared" ref="Y26:Z26" si="14">+Y24-Y25</f>
        <v>0</v>
      </c>
      <c r="Z26" s="128">
        <f t="shared" si="14"/>
        <v>0</v>
      </c>
    </row>
    <row r="27" spans="1:26" s="129" customFormat="1" ht="10.5" customHeight="1">
      <c r="A27" s="42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50"/>
      <c r="M27" s="7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62"/>
      <c r="Y27" s="128"/>
      <c r="Z27" s="128"/>
    </row>
    <row r="28" spans="1:26" s="129" customFormat="1" ht="12">
      <c r="A28" s="42" t="s">
        <v>15</v>
      </c>
      <c r="B28" s="128">
        <f>+B24</f>
        <v>5</v>
      </c>
      <c r="C28" s="128">
        <f t="shared" ref="C28:I28" si="15">+C24</f>
        <v>5</v>
      </c>
      <c r="D28" s="128">
        <f t="shared" si="15"/>
        <v>4</v>
      </c>
      <c r="E28" s="128">
        <f t="shared" si="15"/>
        <v>5</v>
      </c>
      <c r="F28" s="128">
        <f t="shared" si="15"/>
        <v>5</v>
      </c>
      <c r="G28" s="128">
        <f t="shared" si="15"/>
        <v>5</v>
      </c>
      <c r="H28" s="128">
        <f t="shared" si="15"/>
        <v>21</v>
      </c>
      <c r="I28" s="128">
        <f t="shared" si="15"/>
        <v>264</v>
      </c>
      <c r="J28" s="128">
        <f t="shared" ref="J28:K28" si="16">+J24</f>
        <v>0</v>
      </c>
      <c r="K28" s="128">
        <f t="shared" si="16"/>
        <v>0</v>
      </c>
      <c r="L28" s="71">
        <f>+L24</f>
        <v>4</v>
      </c>
      <c r="M28" s="71">
        <f>+M24</f>
        <v>4</v>
      </c>
      <c r="N28" s="71">
        <f>+N24</f>
        <v>581000</v>
      </c>
      <c r="O28" s="71">
        <f t="shared" ref="N28:P29" si="17">+O24</f>
        <v>284</v>
      </c>
      <c r="P28" s="71">
        <f t="shared" si="17"/>
        <v>953</v>
      </c>
      <c r="Q28" s="71">
        <f>+Q24</f>
        <v>5</v>
      </c>
      <c r="R28" s="71">
        <f>+R24</f>
        <v>5</v>
      </c>
      <c r="S28" s="71"/>
      <c r="T28" s="71"/>
      <c r="U28" s="71"/>
      <c r="V28" s="71"/>
      <c r="W28" s="71"/>
      <c r="X28" s="71">
        <f>+X24</f>
        <v>3.6</v>
      </c>
      <c r="Y28" s="128">
        <f t="shared" ref="Y28:Z28" si="18">+Y24</f>
        <v>0</v>
      </c>
      <c r="Z28" s="128">
        <f t="shared" si="18"/>
        <v>0</v>
      </c>
    </row>
    <row r="29" spans="1:26" s="129" customFormat="1" ht="12">
      <c r="A29" s="42" t="s">
        <v>16</v>
      </c>
      <c r="B29" s="128">
        <f>+B25</f>
        <v>1</v>
      </c>
      <c r="C29" s="128">
        <v>0</v>
      </c>
      <c r="D29" s="128">
        <f t="shared" ref="D29:H29" si="19">+D25</f>
        <v>1.5</v>
      </c>
      <c r="E29" s="128">
        <v>0</v>
      </c>
      <c r="F29" s="128">
        <f t="shared" si="19"/>
        <v>1</v>
      </c>
      <c r="G29" s="128">
        <f t="shared" ref="G29" si="20">+G25</f>
        <v>1</v>
      </c>
      <c r="H29" s="128">
        <f t="shared" si="19"/>
        <v>0</v>
      </c>
      <c r="I29" s="128">
        <f>+I25</f>
        <v>0</v>
      </c>
      <c r="J29" s="128">
        <v>0</v>
      </c>
      <c r="K29" s="128">
        <v>0</v>
      </c>
      <c r="L29" s="71">
        <f>+L25</f>
        <v>1</v>
      </c>
      <c r="M29" s="71">
        <f>+M25</f>
        <v>1</v>
      </c>
      <c r="N29" s="71">
        <f t="shared" si="17"/>
        <v>52500</v>
      </c>
      <c r="O29" s="71">
        <f t="shared" si="17"/>
        <v>0</v>
      </c>
      <c r="P29" s="71">
        <f t="shared" si="17"/>
        <v>0</v>
      </c>
      <c r="Q29" s="71">
        <f>+Q25</f>
        <v>3</v>
      </c>
      <c r="R29" s="71">
        <f>+R25</f>
        <v>1</v>
      </c>
      <c r="S29" s="71"/>
      <c r="T29" s="71"/>
      <c r="U29" s="71"/>
      <c r="V29" s="71"/>
      <c r="W29" s="71"/>
      <c r="X29" s="71">
        <f>+X25</f>
        <v>1</v>
      </c>
      <c r="Y29" s="128">
        <v>0</v>
      </c>
      <c r="Z29" s="128">
        <v>0</v>
      </c>
    </row>
    <row r="30" spans="1:26" s="129" customFormat="1" ht="12">
      <c r="A30" s="42" t="s">
        <v>14</v>
      </c>
      <c r="B30" s="128">
        <f>+B28-B29</f>
        <v>4</v>
      </c>
      <c r="C30" s="128">
        <f t="shared" ref="C30:I30" si="21">+C28-C29</f>
        <v>5</v>
      </c>
      <c r="D30" s="128">
        <f t="shared" si="21"/>
        <v>2.5</v>
      </c>
      <c r="E30" s="128">
        <f t="shared" si="21"/>
        <v>5</v>
      </c>
      <c r="F30" s="128">
        <f t="shared" si="21"/>
        <v>4</v>
      </c>
      <c r="G30" s="128">
        <f>+G28-G29</f>
        <v>4</v>
      </c>
      <c r="H30" s="128">
        <f t="shared" si="21"/>
        <v>21</v>
      </c>
      <c r="I30" s="128">
        <f t="shared" si="21"/>
        <v>264</v>
      </c>
      <c r="J30" s="128">
        <f t="shared" ref="J30:K30" si="22">+J28-J29</f>
        <v>0</v>
      </c>
      <c r="K30" s="128">
        <f t="shared" si="22"/>
        <v>0</v>
      </c>
      <c r="L30" s="71">
        <f>L28-L29</f>
        <v>3</v>
      </c>
      <c r="M30" s="49">
        <f>M28-M29</f>
        <v>3</v>
      </c>
      <c r="N30" s="49">
        <f t="shared" ref="N30:P30" si="23">N28-N29</f>
        <v>528500</v>
      </c>
      <c r="O30" s="49">
        <f t="shared" si="23"/>
        <v>284</v>
      </c>
      <c r="P30" s="49">
        <f t="shared" si="23"/>
        <v>953</v>
      </c>
      <c r="Q30" s="49">
        <f t="shared" ref="Q30:R30" si="24">+Q28-Q29</f>
        <v>2</v>
      </c>
      <c r="R30" s="49">
        <f t="shared" si="24"/>
        <v>4</v>
      </c>
      <c r="S30" s="49"/>
      <c r="T30" s="49"/>
      <c r="U30" s="49"/>
      <c r="V30" s="49"/>
      <c r="W30" s="49"/>
      <c r="X30" s="49">
        <f>X28-X29</f>
        <v>2.6</v>
      </c>
      <c r="Y30" s="128">
        <f t="shared" ref="Y30:Z30" si="25">+Y28-Y29</f>
        <v>0</v>
      </c>
      <c r="Z30" s="128">
        <f t="shared" si="25"/>
        <v>0</v>
      </c>
    </row>
    <row r="31" spans="1:26">
      <c r="D31" s="30"/>
      <c r="E31" s="30"/>
      <c r="F31" s="30"/>
      <c r="J31" s="30"/>
      <c r="K31" s="30"/>
      <c r="Y31" s="30"/>
      <c r="Z31" s="30"/>
    </row>
  </sheetData>
  <mergeCells count="4">
    <mergeCell ref="H2:I2"/>
    <mergeCell ref="B1:K1"/>
    <mergeCell ref="S2:X2"/>
    <mergeCell ref="L1:Z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Contenidos </vt:lpstr>
      <vt:lpstr>0. Guía de uso</vt:lpstr>
      <vt:lpstr>Matriz selección prod</vt:lpstr>
      <vt:lpstr>2. Resumen</vt:lpstr>
      <vt:lpstr>3. Atractividad</vt:lpstr>
      <vt:lpstr>3. Competitividad</vt:lpstr>
      <vt:lpstr>4. Variables (base-100)</vt:lpstr>
      <vt:lpstr>5. Variables (datos)</vt:lpstr>
      <vt:lpstr>1. Matriz producto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Labat, Isabel (ES - Barcelona)</cp:lastModifiedBy>
  <dcterms:created xsi:type="dcterms:W3CDTF">2014-10-25T11:59:24Z</dcterms:created>
  <dcterms:modified xsi:type="dcterms:W3CDTF">2016-07-25T07:31:46Z</dcterms:modified>
</cp:coreProperties>
</file>